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" sheetId="1" state="visible" r:id="rId1"/>
    <sheet name="Kader" sheetId="2" state="visible" r:id="rId2"/>
    <sheet name="Spielprotokoll" sheetId="3" state="visible" r:id="rId3"/>
    <sheet name="Auswertung" sheetId="4" state="visible" r:id="rId4"/>
    <sheet name="Saison" sheetId="5" state="visible" r:id="rId5"/>
  </sheets>
  <definedNames>
    <definedName name="Spiele">Saison!$A$4:$A$33</definedName>
    <definedName name="_xlnm.Print_Titles" localSheetId="1">'Kader'!$3:$3</definedName>
    <definedName name="_xlnm._FilterDatabase" localSheetId="2" hidden="1">'Spielprotokoll'!$A$3:$G$403</definedName>
    <definedName name="_xlnm.Print_Titles" localSheetId="2">'Spielprotokoll'!$3:$3</definedName>
    <definedName name="_xlnm.Print_Titles" localSheetId="3">'Auswertung'!$5:$6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;-0;&quot;–&quot;"/>
    <numFmt numFmtId="165" formatCode="0.0%;;&quot;–&quot;"/>
  </numFmts>
  <fonts count="11">
    <font>
      <name val="Calibri"/>
      <family val="2"/>
      <color theme="1"/>
      <sz val="11"/>
      <scheme val="minor"/>
    </font>
    <font>
      <name val="Arial"/>
      <b val="1"/>
      <color rgb="001B2230"/>
      <sz val="18"/>
    </font>
    <font>
      <name val="Arial"/>
      <i val="1"/>
      <color rgb="005A6472"/>
      <sz val="9"/>
    </font>
    <font>
      <name val="Arial"/>
      <b val="1"/>
      <color rgb="001B2230"/>
      <sz val="12"/>
    </font>
    <font>
      <name val="Arial"/>
      <b val="1"/>
      <color rgb="001B2230"/>
      <sz val="10"/>
    </font>
    <font>
      <name val="Arial"/>
      <b val="1"/>
      <color rgb="00C2410C"/>
      <sz val="11"/>
    </font>
    <font>
      <name val="Arial"/>
      <color rgb="001B2230"/>
      <sz val="10"/>
    </font>
    <font>
      <name val="Arial"/>
      <b val="1"/>
      <color rgb="00FFFFFF"/>
      <sz val="10"/>
    </font>
    <font>
      <name val="Arial"/>
      <b val="1"/>
      <color rgb="001B2230"/>
      <sz val="16"/>
    </font>
    <font>
      <name val="Arial"/>
      <b val="1"/>
      <color rgb="005A6472"/>
      <sz val="10"/>
    </font>
    <font>
      <name val="Arial"/>
      <b val="1"/>
      <color rgb="00FFFFFF"/>
      <sz val="9"/>
    </font>
  </fonts>
  <fills count="9">
    <fill>
      <patternFill/>
    </fill>
    <fill>
      <patternFill patternType="gray125"/>
    </fill>
    <fill>
      <patternFill patternType="solid">
        <fgColor rgb="00F0EAE0"/>
      </patternFill>
    </fill>
    <fill>
      <patternFill patternType="solid">
        <fgColor rgb="00FBF8F3"/>
      </patternFill>
    </fill>
    <fill>
      <patternFill patternType="solid">
        <fgColor rgb="00E7E0D4"/>
      </patternFill>
    </fill>
    <fill>
      <patternFill patternType="solid">
        <fgColor rgb="00FFFFFF"/>
      </patternFill>
    </fill>
    <fill>
      <patternFill patternType="solid">
        <fgColor rgb="00FDE4CE"/>
      </patternFill>
    </fill>
    <fill>
      <patternFill patternType="solid">
        <fgColor rgb="0012333D"/>
      </patternFill>
    </fill>
    <fill>
      <patternFill patternType="solid">
        <fgColor rgb="002C4A5E"/>
      </patternFill>
    </fill>
  </fills>
  <borders count="2">
    <border>
      <left/>
      <right/>
      <top/>
      <bottom/>
      <diagonal/>
    </border>
    <border>
      <left style="thin">
        <color rgb="00C9C2B6"/>
      </left>
      <right style="thin">
        <color rgb="00C9C2B6"/>
      </right>
      <top style="thin">
        <color rgb="00C9C2B6"/>
      </top>
      <bottom style="thin">
        <color rgb="00C9C2B6"/>
      </bottom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center" wrapText="1"/>
    </xf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6" fillId="3" borderId="1" applyAlignment="1" pivotButton="0" quotePrefix="0" xfId="0">
      <alignment vertical="center" wrapText="1"/>
    </xf>
    <xf numFmtId="0" fontId="0" fillId="3" borderId="1" pivotButton="0" quotePrefix="0" xfId="0"/>
    <xf numFmtId="0" fontId="4" fillId="2" borderId="1" applyAlignment="1" pivotButton="0" quotePrefix="0" xfId="0">
      <alignment horizontal="center" vertical="center"/>
    </xf>
    <xf numFmtId="0" fontId="6" fillId="0" borderId="0" applyAlignment="1" pivotButton="0" quotePrefix="0" xfId="0">
      <alignment vertical="center" wrapText="1"/>
    </xf>
    <xf numFmtId="0" fontId="4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0" fontId="7" fillId="7" borderId="1" applyAlignment="1" pivotButton="0" quotePrefix="0" xfId="0">
      <alignment horizontal="left" vertical="center"/>
    </xf>
    <xf numFmtId="0" fontId="4" fillId="0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center" wrapText="1"/>
    </xf>
    <xf numFmtId="0" fontId="8" fillId="0" borderId="0" pivotButton="0" quotePrefix="0" xfId="0"/>
    <xf numFmtId="0" fontId="9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 wrapText="1"/>
    </xf>
    <xf numFmtId="0" fontId="7" fillId="7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center"/>
    </xf>
    <xf numFmtId="0" fontId="6" fillId="4" borderId="1" applyAlignment="1" pivotButton="0" quotePrefix="0" xfId="0">
      <alignment horizontal="left"/>
    </xf>
    <xf numFmtId="0" fontId="2" fillId="4" borderId="1" pivotButton="0" quotePrefix="0" xfId="0"/>
    <xf numFmtId="0" fontId="6" fillId="2" borderId="1" applyAlignment="1" pivotButton="0" quotePrefix="0" xfId="0">
      <alignment horizontal="center"/>
    </xf>
    <xf numFmtId="0" fontId="6" fillId="2" borderId="1" applyAlignment="1" pivotButton="0" quotePrefix="0" xfId="0">
      <alignment horizontal="left"/>
    </xf>
    <xf numFmtId="0" fontId="6" fillId="2" borderId="1" pivotButton="0" quotePrefix="0" xfId="0"/>
    <xf numFmtId="0" fontId="2" fillId="0" borderId="0" pivotButton="0" quotePrefix="0" xfId="0"/>
    <xf numFmtId="0" fontId="6" fillId="5" borderId="1" applyAlignment="1" pivotButton="0" quotePrefix="0" xfId="0">
      <alignment horizontal="left"/>
    </xf>
    <xf numFmtId="0" fontId="4" fillId="0" borderId="0" applyAlignment="1" pivotButton="0" quotePrefix="0" xfId="0">
      <alignment horizontal="right" vertical="center"/>
    </xf>
    <xf numFmtId="0" fontId="5" fillId="2" borderId="1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0" fontId="10" fillId="8" borderId="1" applyAlignment="1" pivotButton="0" quotePrefix="0" xfId="0">
      <alignment horizontal="center" vertical="center"/>
    </xf>
    <xf numFmtId="0" fontId="0" fillId="8" borderId="1" pivotButton="0" quotePrefix="0" xfId="0"/>
    <xf numFmtId="0" fontId="6" fillId="5" borderId="1" applyAlignment="1" pivotButton="0" quotePrefix="0" xfId="0">
      <alignment horizontal="center"/>
    </xf>
    <xf numFmtId="164" fontId="6" fillId="5" borderId="1" applyAlignment="1" pivotButton="0" quotePrefix="0" xfId="0">
      <alignment horizontal="center"/>
    </xf>
    <xf numFmtId="165" fontId="6" fillId="5" borderId="1" applyAlignment="1" pivotButton="0" quotePrefix="0" xfId="0">
      <alignment horizontal="center"/>
    </xf>
    <xf numFmtId="0" fontId="4" fillId="6" borderId="1" applyAlignment="1" pivotButton="0" quotePrefix="0" xfId="0">
      <alignment horizontal="center"/>
    </xf>
    <xf numFmtId="0" fontId="4" fillId="6" borderId="1" applyAlignment="1" pivotButton="0" quotePrefix="0" xfId="0">
      <alignment horizontal="left"/>
    </xf>
    <xf numFmtId="164" fontId="4" fillId="6" borderId="1" applyAlignment="1" pivotButton="0" quotePrefix="0" xfId="0">
      <alignment horizontal="center"/>
    </xf>
    <xf numFmtId="165" fontId="4" fillId="6" borderId="1" applyAlignment="1" pivotButton="0" quotePrefix="0" xfId="0">
      <alignment horizontal="center"/>
    </xf>
  </cellXfs>
  <cellStyles count="1">
    <cellStyle name="Normal" xfId="0" builtinId="0" hidden="0"/>
  </cellStyles>
  <dxfs count="1">
    <dxf>
      <font>
        <name val="Arial"/>
        <b val="1"/>
        <color rgb="009B1C1C"/>
        <sz val="10"/>
      </font>
      <fill>
        <patternFill patternType="solid">
          <fgColor rgb="00FCD5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97316"/>
    <outlinePr summaryBelow="1" summaryRight="1"/>
    <pageSetUpPr fitToPage="1"/>
  </sheetPr>
  <dimension ref="B1:D27"/>
  <sheetViews>
    <sheetView showGridLines="0" zoomScale="110" workbookViewId="0">
      <selection activeCell="A1" sqref="A1"/>
    </sheetView>
  </sheetViews>
  <sheetFormatPr baseColWidth="8" defaultRowHeight="15"/>
  <cols>
    <col width="3" customWidth="1" min="1" max="1"/>
    <col width="24" customWidth="1" min="2" max="2"/>
    <col width="34" customWidth="1" min="3" max="3"/>
    <col width="52" customWidth="1" min="4" max="4"/>
  </cols>
  <sheetData>
    <row r="1" ht="26" customHeight="1">
      <c r="B1" s="1" t="inlineStr">
        <is>
          <t>Handball-Statistik – die Vorlage</t>
        </is>
      </c>
    </row>
    <row r="2" ht="30" customHeight="1">
      <c r="B2" s="2" t="inlineStr">
        <is>
          <t>Zwei Blätter zum Ausfüllen, drei die rechnen. Du brauchst keine Excel-Kenntnisse: Kader eintragen, Spiel anlegen, Aktionen tippen – Quoten und Saisonwerte entstehen von selbst.</t>
        </is>
      </c>
    </row>
    <row r="4">
      <c r="B4" s="3" t="inlineStr">
        <is>
          <t>1 · Deine Einstellungen</t>
        </is>
      </c>
    </row>
    <row r="5" ht="20" customHeight="1">
      <c r="B5" s="4" t="inlineStr">
        <is>
          <t>Mannschaft</t>
        </is>
      </c>
      <c r="C5" s="5" t="inlineStr">
        <is>
          <t>TSV Musterstadt</t>
        </is>
      </c>
      <c r="D5" s="6" t="inlineStr">
        <is>
          <t>Steht danach oben auf jedem Blatt.</t>
        </is>
      </c>
    </row>
    <row r="6" ht="20" customHeight="1">
      <c r="B6" s="4" t="inlineStr">
        <is>
          <t>Saison</t>
        </is>
      </c>
      <c r="C6" s="5" t="inlineStr">
        <is>
          <t>2026/27</t>
        </is>
      </c>
      <c r="D6" s="6" t="inlineStr">
        <is>
          <t>Erscheint rechts oben auf jedem Blatt.</t>
        </is>
      </c>
    </row>
    <row r="8">
      <c r="B8" s="3" t="inlineStr">
        <is>
          <t>2 · In vier Schritten zur Statistik</t>
        </is>
      </c>
    </row>
    <row r="9" ht="34" customHeight="1">
      <c r="B9" s="7" t="inlineStr">
        <is>
          <t>1. Kader eintragen</t>
        </is>
      </c>
      <c r="C9" s="8" t="inlineStr">
        <is>
          <t>Blatt „Kader“: Rückennummer, Name und Position. Einmal pro Saison, fünf Minuten. Die Rückennummer ist der Schlüssel – überall sonst tippst du nur noch die Nummer.</t>
        </is>
      </c>
      <c r="D9" s="9" t="n"/>
    </row>
    <row r="10" ht="34" customHeight="1">
      <c r="B10" s="7" t="inlineStr">
        <is>
          <t>2. Spiel anlegen</t>
        </is>
      </c>
      <c r="C10" s="8" t="inlineStr">
        <is>
          <t>Blatt „Saison“, obere Tabelle: eine kurze Bezeichnung (Sp1, Sp2 …), Datum und Gegner. Diese Bezeichnung taucht danach in jeder Auswahlliste auf.</t>
        </is>
      </c>
      <c r="D10" s="9" t="n"/>
    </row>
    <row r="11" ht="34" customHeight="1">
      <c r="B11" s="7" t="inlineStr">
        <is>
          <t>3. Aktionen erfassen</t>
        </is>
      </c>
      <c r="C11" s="8" t="inlineStr">
        <is>
          <t>Blatt „Spielprotokoll“: pro Aktion eine Zeile – Spiel, Nummer, Aktion. Minute, Zone und Notiz sind freiwillig. Name und Auswertung laufen automatisch mit.</t>
        </is>
      </c>
      <c r="D11" s="9" t="n"/>
    </row>
    <row r="12" ht="34" customHeight="1">
      <c r="B12" s="7" t="inlineStr">
        <is>
          <t>4. Ansehen und ausdrucken</t>
        </is>
      </c>
      <c r="C12" s="8" t="inlineStr">
        <is>
          <t>Blatt „Auswertung“ oben das Spiel auswählen: Quoten, Torwartwerte und das Ergebnis stehen da. Das Blatt „Saison“ zeigt dieselben Werte über alle Spiele.</t>
        </is>
      </c>
      <c r="D12" s="9" t="n"/>
    </row>
    <row r="14">
      <c r="B14" s="3" t="inlineStr">
        <is>
          <t>3 · Woran du Eingabefelder erkennst</t>
        </is>
      </c>
    </row>
    <row r="15" ht="20" customHeight="1">
      <c r="B15" s="10" t="inlineStr">
        <is>
          <t>Beige</t>
        </is>
      </c>
      <c r="C15" s="11" t="inlineStr">
        <is>
          <t>Hier trägst du etwas ein.</t>
        </is>
      </c>
    </row>
    <row r="16" ht="20" customHeight="1">
      <c r="B16" s="12" t="inlineStr">
        <is>
          <t>Dunkler beige</t>
        </is>
      </c>
      <c r="C16" s="11" t="inlineStr">
        <is>
          <t>Beispieldaten. Überschreiben oder Inhalte löschen – die Formeln bleiben.</t>
        </is>
      </c>
    </row>
    <row r="17" ht="20" customHeight="1">
      <c r="B17" s="13" t="inlineStr">
        <is>
          <t>Weiß mit Rahmen</t>
        </is>
      </c>
      <c r="C17" s="11" t="inlineStr">
        <is>
          <t>Rechnet sich selbst. Am besten nicht hineintippen.</t>
        </is>
      </c>
    </row>
    <row r="18" ht="20" customHeight="1">
      <c r="B18" s="14" t="inlineStr">
        <is>
          <t>Orange</t>
        </is>
      </c>
      <c r="C18" s="11" t="inlineStr">
        <is>
          <t>Summenzeile der Mannschaft.</t>
        </is>
      </c>
    </row>
    <row r="20">
      <c r="B20" s="3" t="inlineStr">
        <is>
          <t>4 · Die Blätter der Vorlage</t>
        </is>
      </c>
    </row>
    <row r="21" ht="20" customHeight="1">
      <c r="B21" s="15" t="inlineStr">
        <is>
          <t>Blatt</t>
        </is>
      </c>
      <c r="C21" s="15" t="inlineStr">
        <is>
          <t>Wofür es da ist</t>
        </is>
      </c>
      <c r="D21" s="15" t="inlineStr">
        <is>
          <t>Was du tust</t>
        </is>
      </c>
    </row>
    <row r="22" ht="18" customHeight="1">
      <c r="B22" s="16" t="inlineStr">
        <is>
          <t>Kader</t>
        </is>
      </c>
      <c r="C22" s="17" t="inlineStr">
        <is>
          <t>Deine Mannschaft</t>
        </is>
      </c>
      <c r="D22" s="17" t="inlineStr">
        <is>
          <t>Du trägst ein – einmal pro Saison</t>
        </is>
      </c>
    </row>
    <row r="23" ht="18" customHeight="1">
      <c r="B23" s="16" t="inlineStr">
        <is>
          <t>Spielprotokoll</t>
        </is>
      </c>
      <c r="C23" s="17" t="inlineStr">
        <is>
          <t>Jede Aktion eine Zeile</t>
        </is>
      </c>
      <c r="D23" s="17" t="inlineStr">
        <is>
          <t>Du trägst ein – während des Spiels</t>
        </is>
      </c>
    </row>
    <row r="24" ht="18" customHeight="1">
      <c r="B24" s="16" t="inlineStr">
        <is>
          <t>Auswertung</t>
        </is>
      </c>
      <c r="C24" s="17" t="inlineStr">
        <is>
          <t>Ein Spiel, alle Spieler</t>
        </is>
      </c>
      <c r="D24" s="17" t="inlineStr">
        <is>
          <t>Rechnet automatisch – nur Spiel auswählen</t>
        </is>
      </c>
    </row>
    <row r="25" ht="18" customHeight="1">
      <c r="B25" s="16" t="inlineStr">
        <is>
          <t>Saison</t>
        </is>
      </c>
      <c r="C25" s="17" t="inlineStr">
        <is>
          <t>Spieleliste und Saisonwerte</t>
        </is>
      </c>
      <c r="D25" s="17" t="inlineStr">
        <is>
          <t>Spiele einträgst du, der Rest rechnet</t>
        </is>
      </c>
    </row>
    <row r="27" ht="30" customHeight="1">
      <c r="B27" s="2" t="inlineStr">
        <is>
          <t>Platz: 20 Kaderplätze, 400 Aktionszeilen, 30 Spiele. Reicht das nicht, markierst du die letzte Zeile und ziehst sie nach unten – die Formeln wandern mit. Eigene Vereinsfarben: Zellen markieren und wie gewohnt einfärben, an den Formeln ändert das nichts.</t>
        </is>
      </c>
    </row>
  </sheetData>
  <mergeCells count="10">
    <mergeCell ref="C12:D12"/>
    <mergeCell ref="C10:D10"/>
    <mergeCell ref="C16:D16"/>
    <mergeCell ref="C15:D15"/>
    <mergeCell ref="C11:D11"/>
    <mergeCell ref="B27:D27"/>
    <mergeCell ref="C9:D9"/>
    <mergeCell ref="C17:D17"/>
    <mergeCell ref="C18:D18"/>
    <mergeCell ref="B2:D2"/>
  </mergeCells>
  <pageMargins left="0.4" right="0.4" top="0.5" bottom="0.5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12333D"/>
    <outlinePr summaryBelow="1" summaryRight="1"/>
    <pageSetUpPr fitToPage="1"/>
  </sheetPr>
  <dimension ref="A1:E2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18" customWidth="1" min="3" max="3"/>
    <col width="10" customWidth="1" min="4" max="4"/>
    <col width="30" customWidth="1" min="5" max="5"/>
  </cols>
  <sheetData>
    <row r="1" ht="24" customHeight="1">
      <c r="A1" s="18">
        <f>IF(Start!$C$5="","Kader",Start!$C$5&amp;"  ·  Kader")</f>
        <v/>
      </c>
      <c r="E1" s="19">
        <f>IF(Start!$C$6="","","Saison "&amp;Start!$C$6)</f>
        <v/>
      </c>
    </row>
    <row r="2" ht="28" customHeight="1">
      <c r="A2" s="20" t="inlineStr">
        <is>
          <t>Deine Mannschaft – einmal pro Saison eintragen. Die Rückennummer ist der Schlüssel für alle anderen Blätter und muss eindeutig sein. Position wählst du aus der Liste. Die dunkler hinterlegten Zeilen sind Beispiele: überschreiben oder Inhalte löschen.</t>
        </is>
      </c>
    </row>
    <row r="3" ht="30" customHeight="1">
      <c r="A3" s="21" t="inlineStr">
        <is>
          <t>Nr.</t>
        </is>
      </c>
      <c r="B3" s="21" t="inlineStr">
        <is>
          <t>Name</t>
        </is>
      </c>
      <c r="C3" s="21" t="inlineStr">
        <is>
          <t>Position</t>
        </is>
      </c>
      <c r="D3" s="21" t="inlineStr">
        <is>
          <t>Jahrgang</t>
        </is>
      </c>
      <c r="E3" s="21" t="inlineStr">
        <is>
          <t>Notiz</t>
        </is>
      </c>
    </row>
    <row r="4" ht="18" customHeight="1">
      <c r="A4" s="22" t="n">
        <v>1</v>
      </c>
      <c r="B4" s="23" t="inlineStr">
        <is>
          <t>Tim Bergmann</t>
        </is>
      </c>
      <c r="C4" s="23" t="inlineStr">
        <is>
          <t>Torwart</t>
        </is>
      </c>
      <c r="D4" s="22" t="n">
        <v>2003</v>
      </c>
      <c r="E4" s="24" t="inlineStr">
        <is>
          <t>Beispiel – überschreiben</t>
        </is>
      </c>
    </row>
    <row r="5" ht="18" customHeight="1">
      <c r="A5" s="22" t="n">
        <v>7</v>
      </c>
      <c r="B5" s="23" t="inlineStr">
        <is>
          <t>Lukas Sander</t>
        </is>
      </c>
      <c r="C5" s="23" t="inlineStr">
        <is>
          <t>Rückraum Mitte</t>
        </is>
      </c>
      <c r="D5" s="22" t="n">
        <v>2004</v>
      </c>
      <c r="E5" s="24" t="inlineStr">
        <is>
          <t>Beispiel – überschreiben</t>
        </is>
      </c>
    </row>
    <row r="6" ht="18" customHeight="1">
      <c r="A6" s="22" t="n">
        <v>9</v>
      </c>
      <c r="B6" s="23" t="inlineStr">
        <is>
          <t>Nils Hofer</t>
        </is>
      </c>
      <c r="C6" s="23" t="inlineStr">
        <is>
          <t>Kreisläufer</t>
        </is>
      </c>
      <c r="D6" s="22" t="n">
        <v>2002</v>
      </c>
      <c r="E6" s="24" t="inlineStr">
        <is>
          <t>Beispiel – überschreiben</t>
        </is>
      </c>
    </row>
    <row r="7" ht="18" customHeight="1">
      <c r="A7" s="22" t="n">
        <v>11</v>
      </c>
      <c r="B7" s="23" t="inlineStr">
        <is>
          <t>Jan Weber</t>
        </is>
      </c>
      <c r="C7" s="23" t="inlineStr">
        <is>
          <t>Linksaußen</t>
        </is>
      </c>
      <c r="D7" s="22" t="n">
        <v>2005</v>
      </c>
      <c r="E7" s="24" t="inlineStr">
        <is>
          <t>Beispiel – überschreiben</t>
        </is>
      </c>
    </row>
    <row r="8" ht="18" customHeight="1">
      <c r="A8" s="25" t="n"/>
      <c r="B8" s="26" t="n"/>
      <c r="C8" s="26" t="n"/>
      <c r="D8" s="25" t="n"/>
      <c r="E8" s="27" t="n"/>
    </row>
    <row r="9" ht="18" customHeight="1">
      <c r="A9" s="25" t="n"/>
      <c r="B9" s="26" t="n"/>
      <c r="C9" s="26" t="n"/>
      <c r="D9" s="25" t="n"/>
      <c r="E9" s="27" t="n"/>
    </row>
    <row r="10" ht="18" customHeight="1">
      <c r="A10" s="25" t="n"/>
      <c r="B10" s="26" t="n"/>
      <c r="C10" s="26" t="n"/>
      <c r="D10" s="25" t="n"/>
      <c r="E10" s="27" t="n"/>
    </row>
    <row r="11" ht="18" customHeight="1">
      <c r="A11" s="25" t="n"/>
      <c r="B11" s="26" t="n"/>
      <c r="C11" s="26" t="n"/>
      <c r="D11" s="25" t="n"/>
      <c r="E11" s="27" t="n"/>
    </row>
    <row r="12" ht="18" customHeight="1">
      <c r="A12" s="25" t="n"/>
      <c r="B12" s="26" t="n"/>
      <c r="C12" s="26" t="n"/>
      <c r="D12" s="25" t="n"/>
      <c r="E12" s="27" t="n"/>
    </row>
    <row r="13" ht="18" customHeight="1">
      <c r="A13" s="25" t="n"/>
      <c r="B13" s="26" t="n"/>
      <c r="C13" s="26" t="n"/>
      <c r="D13" s="25" t="n"/>
      <c r="E13" s="27" t="n"/>
    </row>
    <row r="14" ht="18" customHeight="1">
      <c r="A14" s="25" t="n"/>
      <c r="B14" s="26" t="n"/>
      <c r="C14" s="26" t="n"/>
      <c r="D14" s="25" t="n"/>
      <c r="E14" s="27" t="n"/>
    </row>
    <row r="15" ht="18" customHeight="1">
      <c r="A15" s="25" t="n"/>
      <c r="B15" s="26" t="n"/>
      <c r="C15" s="26" t="n"/>
      <c r="D15" s="25" t="n"/>
      <c r="E15" s="27" t="n"/>
    </row>
    <row r="16" ht="18" customHeight="1">
      <c r="A16" s="25" t="n"/>
      <c r="B16" s="26" t="n"/>
      <c r="C16" s="26" t="n"/>
      <c r="D16" s="25" t="n"/>
      <c r="E16" s="27" t="n"/>
    </row>
    <row r="17" ht="18" customHeight="1">
      <c r="A17" s="25" t="n"/>
      <c r="B17" s="26" t="n"/>
      <c r="C17" s="26" t="n"/>
      <c r="D17" s="25" t="n"/>
      <c r="E17" s="27" t="n"/>
    </row>
    <row r="18" ht="18" customHeight="1">
      <c r="A18" s="25" t="n"/>
      <c r="B18" s="26" t="n"/>
      <c r="C18" s="26" t="n"/>
      <c r="D18" s="25" t="n"/>
      <c r="E18" s="27" t="n"/>
    </row>
    <row r="19" ht="18" customHeight="1">
      <c r="A19" s="25" t="n"/>
      <c r="B19" s="26" t="n"/>
      <c r="C19" s="26" t="n"/>
      <c r="D19" s="25" t="n"/>
      <c r="E19" s="27" t="n"/>
    </row>
    <row r="20" ht="18" customHeight="1">
      <c r="A20" s="25" t="n"/>
      <c r="B20" s="26" t="n"/>
      <c r="C20" s="26" t="n"/>
      <c r="D20" s="25" t="n"/>
      <c r="E20" s="27" t="n"/>
    </row>
    <row r="21" ht="18" customHeight="1">
      <c r="A21" s="25" t="n"/>
      <c r="B21" s="26" t="n"/>
      <c r="C21" s="26" t="n"/>
      <c r="D21" s="25" t="n"/>
      <c r="E21" s="27" t="n"/>
    </row>
    <row r="22" ht="18" customHeight="1">
      <c r="A22" s="25" t="n"/>
      <c r="B22" s="26" t="n"/>
      <c r="C22" s="26" t="n"/>
      <c r="D22" s="25" t="n"/>
      <c r="E22" s="27" t="n"/>
    </row>
    <row r="23" ht="18" customHeight="1">
      <c r="A23" s="25" t="n"/>
      <c r="B23" s="26" t="n"/>
      <c r="C23" s="26" t="n"/>
      <c r="D23" s="25" t="n"/>
      <c r="E23" s="27" t="n"/>
    </row>
    <row r="25">
      <c r="A25" s="28" t="inlineStr">
        <is>
          <t>Rot hinterlegte Nummer = doppelt vergeben. Jede Rückennummer darf nur einmal vorkommen.</t>
        </is>
      </c>
    </row>
  </sheetData>
  <mergeCells count="1">
    <mergeCell ref="A2:E2"/>
  </mergeCells>
  <conditionalFormatting sqref="A4:A23">
    <cfRule type="expression" priority="1" dxfId="0">
      <formula>AND($A4&lt;&gt;"",COUNTIF($A$4:$A$23,$A4)&gt;1)</formula>
    </cfRule>
  </conditionalFormatting>
  <dataValidations count="1">
    <dataValidation sqref="C4:C23" showDropDown="0" showInputMessage="0" showErrorMessage="1" allowBlank="1" errorTitle="Bitte auswählen" error="Bitte eine Position aus der Liste wählen." type="list">
      <formula1>"Torwart,Linksaußen,Rückraum links,Rückraum Mitte,Rückraum rechts,Rechtsaußen,Kreisläufer"</formula1>
    </dataValidation>
  </dataValidations>
  <pageMargins left="0.4" right="0.4" top="0.5" bottom="0.5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12333D"/>
    <outlinePr summaryBelow="1" summaryRight="1"/>
    <pageSetUpPr fitToPage="1"/>
  </sheetPr>
  <dimension ref="A1:G4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6" customWidth="1" min="3" max="3"/>
    <col width="24" customWidth="1" min="4" max="4"/>
    <col width="15" customWidth="1" min="5" max="5"/>
    <col width="17" customWidth="1" min="6" max="6"/>
    <col width="26" customWidth="1" min="7" max="7"/>
  </cols>
  <sheetData>
    <row r="1" ht="24" customHeight="1">
      <c r="A1" s="18">
        <f>IF(Start!$C$5="","Spielprotokoll",Start!$C$5&amp;"  ·  Spielprotokoll")</f>
        <v/>
      </c>
      <c r="G1" s="19">
        <f>IF(Start!$C$6="","","Saison "&amp;Start!$C$6)</f>
        <v/>
      </c>
    </row>
    <row r="2" ht="28" customHeight="1">
      <c r="A2" s="20" t="inlineStr">
        <is>
          <t>Eine Zeile pro Aktion – live am Spielfeldrand oder hinterher vom Video. Pflicht sind nur Spiel, Nr. und Aktion; Minute, Zone und Notiz kannst du weglassen. Spiel, Aktion und Zone wählst du aus Listen, der Name kommt automatisch aus dem Kader.</t>
        </is>
      </c>
    </row>
    <row r="3" ht="30" customHeight="1">
      <c r="A3" s="21" t="inlineStr">
        <is>
          <t>Spiel</t>
        </is>
      </c>
      <c r="B3" s="21" t="inlineStr">
        <is>
          <t>Minute (optional)</t>
        </is>
      </c>
      <c r="C3" s="21" t="inlineStr">
        <is>
          <t>Nr.</t>
        </is>
      </c>
      <c r="D3" s="21" t="inlineStr">
        <is>
          <t>Name (automatisch)</t>
        </is>
      </c>
      <c r="E3" s="21" t="inlineStr">
        <is>
          <t>Aktion</t>
        </is>
      </c>
      <c r="F3" s="21" t="inlineStr">
        <is>
          <t>Zone (optional)</t>
        </is>
      </c>
      <c r="G3" s="21" t="inlineStr">
        <is>
          <t>Notiz (optional)</t>
        </is>
      </c>
    </row>
    <row r="4">
      <c r="A4" s="23" t="inlineStr">
        <is>
          <t>Sp1</t>
        </is>
      </c>
      <c r="B4" s="22" t="n">
        <v>3</v>
      </c>
      <c r="C4" s="22" t="n">
        <v>7</v>
      </c>
      <c r="D4" s="29">
        <f>IF($C4="","",IFERROR(INDEX(Kader!$B$4:$B$23,MATCH($C4,Kader!$A$4:$A$23,0)),"Nr. nicht im Kader"))</f>
        <v/>
      </c>
      <c r="E4" s="23" t="inlineStr">
        <is>
          <t>Tor</t>
        </is>
      </c>
      <c r="F4" s="23" t="inlineStr">
        <is>
          <t>Rückraum</t>
        </is>
      </c>
      <c r="G4" s="23" t="n"/>
    </row>
    <row r="5">
      <c r="A5" s="23" t="inlineStr">
        <is>
          <t>Sp1</t>
        </is>
      </c>
      <c r="B5" s="22" t="n">
        <v>5</v>
      </c>
      <c r="C5" s="22" t="n">
        <v>9</v>
      </c>
      <c r="D5" s="29">
        <f>IF($C5="","",IFERROR(INDEX(Kader!$B$4:$B$23,MATCH($C5,Kader!$A$4:$A$23,0)),"Nr. nicht im Kader"))</f>
        <v/>
      </c>
      <c r="E5" s="23" t="inlineStr">
        <is>
          <t>Tor</t>
        </is>
      </c>
      <c r="F5" s="23" t="inlineStr">
        <is>
          <t>Kreis</t>
        </is>
      </c>
      <c r="G5" s="23" t="n"/>
    </row>
    <row r="6">
      <c r="A6" s="23" t="inlineStr">
        <is>
          <t>Sp1</t>
        </is>
      </c>
      <c r="B6" s="22" t="n">
        <v>7</v>
      </c>
      <c r="C6" s="22" t="n">
        <v>7</v>
      </c>
      <c r="D6" s="29">
        <f>IF($C6="","",IFERROR(INDEX(Kader!$B$4:$B$23,MATCH($C6,Kader!$A$4:$A$23,0)),"Nr. nicht im Kader"))</f>
        <v/>
      </c>
      <c r="E6" s="23" t="inlineStr">
        <is>
          <t>Fehlwurf</t>
        </is>
      </c>
      <c r="F6" s="23" t="inlineStr">
        <is>
          <t>Rückraum</t>
        </is>
      </c>
      <c r="G6" s="23" t="inlineStr">
        <is>
          <t>geblockt</t>
        </is>
      </c>
    </row>
    <row r="7">
      <c r="A7" s="23" t="inlineStr">
        <is>
          <t>Sp1</t>
        </is>
      </c>
      <c r="B7" s="22" t="n">
        <v>9</v>
      </c>
      <c r="C7" s="22" t="n">
        <v>1</v>
      </c>
      <c r="D7" s="29">
        <f>IF($C7="","",IFERROR(INDEX(Kader!$B$4:$B$23,MATCH($C7,Kader!$A$4:$A$23,0)),"Nr. nicht im Kader"))</f>
        <v/>
      </c>
      <c r="E7" s="23" t="inlineStr">
        <is>
          <t>Parade</t>
        </is>
      </c>
      <c r="F7" s="23" t="n"/>
      <c r="G7" s="23" t="n"/>
    </row>
    <row r="8">
      <c r="A8" s="23" t="inlineStr">
        <is>
          <t>Sp1</t>
        </is>
      </c>
      <c r="B8" s="22" t="n">
        <v>11</v>
      </c>
      <c r="C8" s="22" t="n">
        <v>1</v>
      </c>
      <c r="D8" s="29">
        <f>IF($C8="","",IFERROR(INDEX(Kader!$B$4:$B$23,MATCH($C8,Kader!$A$4:$A$23,0)),"Nr. nicht im Kader"))</f>
        <v/>
      </c>
      <c r="E8" s="23" t="inlineStr">
        <is>
          <t>Gegentor</t>
        </is>
      </c>
      <c r="F8" s="23" t="n"/>
      <c r="G8" s="23" t="n"/>
    </row>
    <row r="9">
      <c r="A9" s="23" t="inlineStr">
        <is>
          <t>Sp1</t>
        </is>
      </c>
      <c r="B9" s="22" t="n">
        <v>14</v>
      </c>
      <c r="C9" s="22" t="n">
        <v>11</v>
      </c>
      <c r="D9" s="29">
        <f>IF($C9="","",IFERROR(INDEX(Kader!$B$4:$B$23,MATCH($C9,Kader!$A$4:$A$23,0)),"Nr. nicht im Kader"))</f>
        <v/>
      </c>
      <c r="E9" s="23" t="inlineStr">
        <is>
          <t>Tor</t>
        </is>
      </c>
      <c r="F9" s="23" t="inlineStr">
        <is>
          <t>Außen</t>
        </is>
      </c>
      <c r="G9" s="23" t="n"/>
    </row>
    <row r="10">
      <c r="A10" s="23" t="inlineStr">
        <is>
          <t>Sp1</t>
        </is>
      </c>
      <c r="B10" s="22" t="n">
        <v>17</v>
      </c>
      <c r="C10" s="22" t="n">
        <v>7</v>
      </c>
      <c r="D10" s="29">
        <f>IF($C10="","",IFERROR(INDEX(Kader!$B$4:$B$23,MATCH($C10,Kader!$A$4:$A$23,0)),"Nr. nicht im Kader"))</f>
        <v/>
      </c>
      <c r="E10" s="23" t="inlineStr">
        <is>
          <t>Techn. Fehler</t>
        </is>
      </c>
      <c r="F10" s="23" t="n"/>
      <c r="G10" s="23" t="inlineStr">
        <is>
          <t>Schrittfehler</t>
        </is>
      </c>
    </row>
    <row r="11">
      <c r="A11" s="23" t="inlineStr">
        <is>
          <t>Sp1</t>
        </is>
      </c>
      <c r="B11" s="22" t="n">
        <v>19</v>
      </c>
      <c r="C11" s="22" t="n">
        <v>1</v>
      </c>
      <c r="D11" s="29">
        <f>IF($C11="","",IFERROR(INDEX(Kader!$B$4:$B$23,MATCH($C11,Kader!$A$4:$A$23,0)),"Nr. nicht im Kader"))</f>
        <v/>
      </c>
      <c r="E11" s="23" t="inlineStr">
        <is>
          <t>Parade</t>
        </is>
      </c>
      <c r="F11" s="23" t="n"/>
      <c r="G11" s="23" t="n"/>
    </row>
    <row r="12">
      <c r="A12" s="23" t="inlineStr">
        <is>
          <t>Sp1</t>
        </is>
      </c>
      <c r="B12" s="22" t="n">
        <v>22</v>
      </c>
      <c r="C12" s="22" t="n">
        <v>9</v>
      </c>
      <c r="D12" s="29">
        <f>IF($C12="","",IFERROR(INDEX(Kader!$B$4:$B$23,MATCH($C12,Kader!$A$4:$A$23,0)),"Nr. nicht im Kader"))</f>
        <v/>
      </c>
      <c r="E12" s="23" t="inlineStr">
        <is>
          <t>Fehlwurf</t>
        </is>
      </c>
      <c r="F12" s="23" t="inlineStr">
        <is>
          <t>Kreis</t>
        </is>
      </c>
      <c r="G12" s="23" t="n"/>
    </row>
    <row r="13">
      <c r="A13" s="23" t="inlineStr">
        <is>
          <t>Sp1</t>
        </is>
      </c>
      <c r="B13" s="22" t="n">
        <v>24</v>
      </c>
      <c r="C13" s="22" t="n">
        <v>7</v>
      </c>
      <c r="D13" s="29">
        <f>IF($C13="","",IFERROR(INDEX(Kader!$B$4:$B$23,MATCH($C13,Kader!$A$4:$A$23,0)),"Nr. nicht im Kader"))</f>
        <v/>
      </c>
      <c r="E13" s="23" t="inlineStr">
        <is>
          <t>7m Tor</t>
        </is>
      </c>
      <c r="F13" s="23" t="inlineStr">
        <is>
          <t>Siebenmeter</t>
        </is>
      </c>
      <c r="G13" s="23" t="n"/>
    </row>
    <row r="14">
      <c r="A14" s="23" t="inlineStr">
        <is>
          <t>Sp1</t>
        </is>
      </c>
      <c r="B14" s="22" t="n">
        <v>26</v>
      </c>
      <c r="C14" s="22" t="n">
        <v>11</v>
      </c>
      <c r="D14" s="29">
        <f>IF($C14="","",IFERROR(INDEX(Kader!$B$4:$B$23,MATCH($C14,Kader!$A$4:$A$23,0)),"Nr. nicht im Kader"))</f>
        <v/>
      </c>
      <c r="E14" s="23" t="inlineStr">
        <is>
          <t>Assist</t>
        </is>
      </c>
      <c r="F14" s="23" t="n"/>
      <c r="G14" s="23" t="n"/>
    </row>
    <row r="15">
      <c r="A15" s="23" t="inlineStr">
        <is>
          <t>Sp1</t>
        </is>
      </c>
      <c r="B15" s="22" t="n">
        <v>28</v>
      </c>
      <c r="C15" s="22" t="n">
        <v>7</v>
      </c>
      <c r="D15" s="29">
        <f>IF($C15="","",IFERROR(INDEX(Kader!$B$4:$B$23,MATCH($C15,Kader!$A$4:$A$23,0)),"Nr. nicht im Kader"))</f>
        <v/>
      </c>
      <c r="E15" s="23" t="inlineStr">
        <is>
          <t>2 Minuten</t>
        </is>
      </c>
      <c r="F15" s="23" t="n"/>
      <c r="G15" s="23" t="n"/>
    </row>
    <row r="16">
      <c r="A16" s="23" t="inlineStr">
        <is>
          <t>Sp1</t>
        </is>
      </c>
      <c r="B16" s="22" t="n">
        <v>31</v>
      </c>
      <c r="C16" s="22" t="n">
        <v>1</v>
      </c>
      <c r="D16" s="29">
        <f>IF($C16="","",IFERROR(INDEX(Kader!$B$4:$B$23,MATCH($C16,Kader!$A$4:$A$23,0)),"Nr. nicht im Kader"))</f>
        <v/>
      </c>
      <c r="E16" s="23" t="inlineStr">
        <is>
          <t>Gegentor</t>
        </is>
      </c>
      <c r="F16" s="23" t="n"/>
      <c r="G16" s="23" t="n"/>
    </row>
    <row r="17">
      <c r="A17" s="23" t="inlineStr">
        <is>
          <t>Sp1</t>
        </is>
      </c>
      <c r="B17" s="22" t="n">
        <v>35</v>
      </c>
      <c r="C17" s="22" t="n">
        <v>9</v>
      </c>
      <c r="D17" s="29">
        <f>IF($C17="","",IFERROR(INDEX(Kader!$B$4:$B$23,MATCH($C17,Kader!$A$4:$A$23,0)),"Nr. nicht im Kader"))</f>
        <v/>
      </c>
      <c r="E17" s="23" t="inlineStr">
        <is>
          <t>Tor</t>
        </is>
      </c>
      <c r="F17" s="23" t="inlineStr">
        <is>
          <t>Kreis</t>
        </is>
      </c>
      <c r="G17" s="23" t="n"/>
    </row>
    <row r="18">
      <c r="A18" s="26" t="n"/>
      <c r="B18" s="25" t="n"/>
      <c r="C18" s="25" t="n"/>
      <c r="D18" s="29">
        <f>IF($C18="","",IFERROR(INDEX(Kader!$B$4:$B$23,MATCH($C18,Kader!$A$4:$A$23,0)),"Nr. nicht im Kader"))</f>
        <v/>
      </c>
      <c r="E18" s="26" t="n"/>
      <c r="F18" s="26" t="n"/>
      <c r="G18" s="26" t="n"/>
    </row>
    <row r="19">
      <c r="A19" s="26" t="n"/>
      <c r="B19" s="25" t="n"/>
      <c r="C19" s="25" t="n"/>
      <c r="D19" s="29">
        <f>IF($C19="","",IFERROR(INDEX(Kader!$B$4:$B$23,MATCH($C19,Kader!$A$4:$A$23,0)),"Nr. nicht im Kader"))</f>
        <v/>
      </c>
      <c r="E19" s="26" t="n"/>
      <c r="F19" s="26" t="n"/>
      <c r="G19" s="26" t="n"/>
    </row>
    <row r="20">
      <c r="A20" s="26" t="n"/>
      <c r="B20" s="25" t="n"/>
      <c r="C20" s="25" t="n"/>
      <c r="D20" s="29">
        <f>IF($C20="","",IFERROR(INDEX(Kader!$B$4:$B$23,MATCH($C20,Kader!$A$4:$A$23,0)),"Nr. nicht im Kader"))</f>
        <v/>
      </c>
      <c r="E20" s="26" t="n"/>
      <c r="F20" s="26" t="n"/>
      <c r="G20" s="26" t="n"/>
    </row>
    <row r="21">
      <c r="A21" s="26" t="n"/>
      <c r="B21" s="25" t="n"/>
      <c r="C21" s="25" t="n"/>
      <c r="D21" s="29">
        <f>IF($C21="","",IFERROR(INDEX(Kader!$B$4:$B$23,MATCH($C21,Kader!$A$4:$A$23,0)),"Nr. nicht im Kader"))</f>
        <v/>
      </c>
      <c r="E21" s="26" t="n"/>
      <c r="F21" s="26" t="n"/>
      <c r="G21" s="26" t="n"/>
    </row>
    <row r="22">
      <c r="A22" s="26" t="n"/>
      <c r="B22" s="25" t="n"/>
      <c r="C22" s="25" t="n"/>
      <c r="D22" s="29">
        <f>IF($C22="","",IFERROR(INDEX(Kader!$B$4:$B$23,MATCH($C22,Kader!$A$4:$A$23,0)),"Nr. nicht im Kader"))</f>
        <v/>
      </c>
      <c r="E22" s="26" t="n"/>
      <c r="F22" s="26" t="n"/>
      <c r="G22" s="26" t="n"/>
    </row>
    <row r="23">
      <c r="A23" s="26" t="n"/>
      <c r="B23" s="25" t="n"/>
      <c r="C23" s="25" t="n"/>
      <c r="D23" s="29">
        <f>IF($C23="","",IFERROR(INDEX(Kader!$B$4:$B$23,MATCH($C23,Kader!$A$4:$A$23,0)),"Nr. nicht im Kader"))</f>
        <v/>
      </c>
      <c r="E23" s="26" t="n"/>
      <c r="F23" s="26" t="n"/>
      <c r="G23" s="26" t="n"/>
    </row>
    <row r="24">
      <c r="A24" s="26" t="n"/>
      <c r="B24" s="25" t="n"/>
      <c r="C24" s="25" t="n"/>
      <c r="D24" s="29">
        <f>IF($C24="","",IFERROR(INDEX(Kader!$B$4:$B$23,MATCH($C24,Kader!$A$4:$A$23,0)),"Nr. nicht im Kader"))</f>
        <v/>
      </c>
      <c r="E24" s="26" t="n"/>
      <c r="F24" s="26" t="n"/>
      <c r="G24" s="26" t="n"/>
    </row>
    <row r="25">
      <c r="A25" s="26" t="n"/>
      <c r="B25" s="25" t="n"/>
      <c r="C25" s="25" t="n"/>
      <c r="D25" s="29">
        <f>IF($C25="","",IFERROR(INDEX(Kader!$B$4:$B$23,MATCH($C25,Kader!$A$4:$A$23,0)),"Nr. nicht im Kader"))</f>
        <v/>
      </c>
      <c r="E25" s="26" t="n"/>
      <c r="F25" s="26" t="n"/>
      <c r="G25" s="26" t="n"/>
    </row>
    <row r="26">
      <c r="A26" s="26" t="n"/>
      <c r="B26" s="25" t="n"/>
      <c r="C26" s="25" t="n"/>
      <c r="D26" s="29">
        <f>IF($C26="","",IFERROR(INDEX(Kader!$B$4:$B$23,MATCH($C26,Kader!$A$4:$A$23,0)),"Nr. nicht im Kader"))</f>
        <v/>
      </c>
      <c r="E26" s="26" t="n"/>
      <c r="F26" s="26" t="n"/>
      <c r="G26" s="26" t="n"/>
    </row>
    <row r="27">
      <c r="A27" s="26" t="n"/>
      <c r="B27" s="25" t="n"/>
      <c r="C27" s="25" t="n"/>
      <c r="D27" s="29">
        <f>IF($C27="","",IFERROR(INDEX(Kader!$B$4:$B$23,MATCH($C27,Kader!$A$4:$A$23,0)),"Nr. nicht im Kader"))</f>
        <v/>
      </c>
      <c r="E27" s="26" t="n"/>
      <c r="F27" s="26" t="n"/>
      <c r="G27" s="26" t="n"/>
    </row>
    <row r="28">
      <c r="A28" s="26" t="n"/>
      <c r="B28" s="25" t="n"/>
      <c r="C28" s="25" t="n"/>
      <c r="D28" s="29">
        <f>IF($C28="","",IFERROR(INDEX(Kader!$B$4:$B$23,MATCH($C28,Kader!$A$4:$A$23,0)),"Nr. nicht im Kader"))</f>
        <v/>
      </c>
      <c r="E28" s="26" t="n"/>
      <c r="F28" s="26" t="n"/>
      <c r="G28" s="26" t="n"/>
    </row>
    <row r="29">
      <c r="A29" s="26" t="n"/>
      <c r="B29" s="25" t="n"/>
      <c r="C29" s="25" t="n"/>
      <c r="D29" s="29">
        <f>IF($C29="","",IFERROR(INDEX(Kader!$B$4:$B$23,MATCH($C29,Kader!$A$4:$A$23,0)),"Nr. nicht im Kader"))</f>
        <v/>
      </c>
      <c r="E29" s="26" t="n"/>
      <c r="F29" s="26" t="n"/>
      <c r="G29" s="26" t="n"/>
    </row>
    <row r="30">
      <c r="A30" s="26" t="n"/>
      <c r="B30" s="25" t="n"/>
      <c r="C30" s="25" t="n"/>
      <c r="D30" s="29">
        <f>IF($C30="","",IFERROR(INDEX(Kader!$B$4:$B$23,MATCH($C30,Kader!$A$4:$A$23,0)),"Nr. nicht im Kader"))</f>
        <v/>
      </c>
      <c r="E30" s="26" t="n"/>
      <c r="F30" s="26" t="n"/>
      <c r="G30" s="26" t="n"/>
    </row>
    <row r="31">
      <c r="A31" s="26" t="n"/>
      <c r="B31" s="25" t="n"/>
      <c r="C31" s="25" t="n"/>
      <c r="D31" s="29">
        <f>IF($C31="","",IFERROR(INDEX(Kader!$B$4:$B$23,MATCH($C31,Kader!$A$4:$A$23,0)),"Nr. nicht im Kader"))</f>
        <v/>
      </c>
      <c r="E31" s="26" t="n"/>
      <c r="F31" s="26" t="n"/>
      <c r="G31" s="26" t="n"/>
    </row>
    <row r="32">
      <c r="A32" s="26" t="n"/>
      <c r="B32" s="25" t="n"/>
      <c r="C32" s="25" t="n"/>
      <c r="D32" s="29">
        <f>IF($C32="","",IFERROR(INDEX(Kader!$B$4:$B$23,MATCH($C32,Kader!$A$4:$A$23,0)),"Nr. nicht im Kader"))</f>
        <v/>
      </c>
      <c r="E32" s="26" t="n"/>
      <c r="F32" s="26" t="n"/>
      <c r="G32" s="26" t="n"/>
    </row>
    <row r="33">
      <c r="A33" s="26" t="n"/>
      <c r="B33" s="25" t="n"/>
      <c r="C33" s="25" t="n"/>
      <c r="D33" s="29">
        <f>IF($C33="","",IFERROR(INDEX(Kader!$B$4:$B$23,MATCH($C33,Kader!$A$4:$A$23,0)),"Nr. nicht im Kader"))</f>
        <v/>
      </c>
      <c r="E33" s="26" t="n"/>
      <c r="F33" s="26" t="n"/>
      <c r="G33" s="26" t="n"/>
    </row>
    <row r="34">
      <c r="A34" s="26" t="n"/>
      <c r="B34" s="25" t="n"/>
      <c r="C34" s="25" t="n"/>
      <c r="D34" s="29">
        <f>IF($C34="","",IFERROR(INDEX(Kader!$B$4:$B$23,MATCH($C34,Kader!$A$4:$A$23,0)),"Nr. nicht im Kader"))</f>
        <v/>
      </c>
      <c r="E34" s="26" t="n"/>
      <c r="F34" s="26" t="n"/>
      <c r="G34" s="26" t="n"/>
    </row>
    <row r="35">
      <c r="A35" s="26" t="n"/>
      <c r="B35" s="25" t="n"/>
      <c r="C35" s="25" t="n"/>
      <c r="D35" s="29">
        <f>IF($C35="","",IFERROR(INDEX(Kader!$B$4:$B$23,MATCH($C35,Kader!$A$4:$A$23,0)),"Nr. nicht im Kader"))</f>
        <v/>
      </c>
      <c r="E35" s="26" t="n"/>
      <c r="F35" s="26" t="n"/>
      <c r="G35" s="26" t="n"/>
    </row>
    <row r="36">
      <c r="A36" s="26" t="n"/>
      <c r="B36" s="25" t="n"/>
      <c r="C36" s="25" t="n"/>
      <c r="D36" s="29">
        <f>IF($C36="","",IFERROR(INDEX(Kader!$B$4:$B$23,MATCH($C36,Kader!$A$4:$A$23,0)),"Nr. nicht im Kader"))</f>
        <v/>
      </c>
      <c r="E36" s="26" t="n"/>
      <c r="F36" s="26" t="n"/>
      <c r="G36" s="26" t="n"/>
    </row>
    <row r="37">
      <c r="A37" s="26" t="n"/>
      <c r="B37" s="25" t="n"/>
      <c r="C37" s="25" t="n"/>
      <c r="D37" s="29">
        <f>IF($C37="","",IFERROR(INDEX(Kader!$B$4:$B$23,MATCH($C37,Kader!$A$4:$A$23,0)),"Nr. nicht im Kader"))</f>
        <v/>
      </c>
      <c r="E37" s="26" t="n"/>
      <c r="F37" s="26" t="n"/>
      <c r="G37" s="26" t="n"/>
    </row>
    <row r="38">
      <c r="A38" s="26" t="n"/>
      <c r="B38" s="25" t="n"/>
      <c r="C38" s="25" t="n"/>
      <c r="D38" s="29">
        <f>IF($C38="","",IFERROR(INDEX(Kader!$B$4:$B$23,MATCH($C38,Kader!$A$4:$A$23,0)),"Nr. nicht im Kader"))</f>
        <v/>
      </c>
      <c r="E38" s="26" t="n"/>
      <c r="F38" s="26" t="n"/>
      <c r="G38" s="26" t="n"/>
    </row>
    <row r="39">
      <c r="A39" s="26" t="n"/>
      <c r="B39" s="25" t="n"/>
      <c r="C39" s="25" t="n"/>
      <c r="D39" s="29">
        <f>IF($C39="","",IFERROR(INDEX(Kader!$B$4:$B$23,MATCH($C39,Kader!$A$4:$A$23,0)),"Nr. nicht im Kader"))</f>
        <v/>
      </c>
      <c r="E39" s="26" t="n"/>
      <c r="F39" s="26" t="n"/>
      <c r="G39" s="26" t="n"/>
    </row>
    <row r="40">
      <c r="A40" s="26" t="n"/>
      <c r="B40" s="25" t="n"/>
      <c r="C40" s="25" t="n"/>
      <c r="D40" s="29">
        <f>IF($C40="","",IFERROR(INDEX(Kader!$B$4:$B$23,MATCH($C40,Kader!$A$4:$A$23,0)),"Nr. nicht im Kader"))</f>
        <v/>
      </c>
      <c r="E40" s="26" t="n"/>
      <c r="F40" s="26" t="n"/>
      <c r="G40" s="26" t="n"/>
    </row>
    <row r="41">
      <c r="A41" s="26" t="n"/>
      <c r="B41" s="25" t="n"/>
      <c r="C41" s="25" t="n"/>
      <c r="D41" s="29">
        <f>IF($C41="","",IFERROR(INDEX(Kader!$B$4:$B$23,MATCH($C41,Kader!$A$4:$A$23,0)),"Nr. nicht im Kader"))</f>
        <v/>
      </c>
      <c r="E41" s="26" t="n"/>
      <c r="F41" s="26" t="n"/>
      <c r="G41" s="26" t="n"/>
    </row>
    <row r="42">
      <c r="A42" s="26" t="n"/>
      <c r="B42" s="25" t="n"/>
      <c r="C42" s="25" t="n"/>
      <c r="D42" s="29">
        <f>IF($C42="","",IFERROR(INDEX(Kader!$B$4:$B$23,MATCH($C42,Kader!$A$4:$A$23,0)),"Nr. nicht im Kader"))</f>
        <v/>
      </c>
      <c r="E42" s="26" t="n"/>
      <c r="F42" s="26" t="n"/>
      <c r="G42" s="26" t="n"/>
    </row>
    <row r="43">
      <c r="A43" s="26" t="n"/>
      <c r="B43" s="25" t="n"/>
      <c r="C43" s="25" t="n"/>
      <c r="D43" s="29">
        <f>IF($C43="","",IFERROR(INDEX(Kader!$B$4:$B$23,MATCH($C43,Kader!$A$4:$A$23,0)),"Nr. nicht im Kader"))</f>
        <v/>
      </c>
      <c r="E43" s="26" t="n"/>
      <c r="F43" s="26" t="n"/>
      <c r="G43" s="26" t="n"/>
    </row>
    <row r="44">
      <c r="A44" s="26" t="n"/>
      <c r="B44" s="25" t="n"/>
      <c r="C44" s="25" t="n"/>
      <c r="D44" s="29">
        <f>IF($C44="","",IFERROR(INDEX(Kader!$B$4:$B$23,MATCH($C44,Kader!$A$4:$A$23,0)),"Nr. nicht im Kader"))</f>
        <v/>
      </c>
      <c r="E44" s="26" t="n"/>
      <c r="F44" s="26" t="n"/>
      <c r="G44" s="26" t="n"/>
    </row>
    <row r="45">
      <c r="A45" s="26" t="n"/>
      <c r="B45" s="25" t="n"/>
      <c r="C45" s="25" t="n"/>
      <c r="D45" s="29">
        <f>IF($C45="","",IFERROR(INDEX(Kader!$B$4:$B$23,MATCH($C45,Kader!$A$4:$A$23,0)),"Nr. nicht im Kader"))</f>
        <v/>
      </c>
      <c r="E45" s="26" t="n"/>
      <c r="F45" s="26" t="n"/>
      <c r="G45" s="26" t="n"/>
    </row>
    <row r="46">
      <c r="A46" s="26" t="n"/>
      <c r="B46" s="25" t="n"/>
      <c r="C46" s="25" t="n"/>
      <c r="D46" s="29">
        <f>IF($C46="","",IFERROR(INDEX(Kader!$B$4:$B$23,MATCH($C46,Kader!$A$4:$A$23,0)),"Nr. nicht im Kader"))</f>
        <v/>
      </c>
      <c r="E46" s="26" t="n"/>
      <c r="F46" s="26" t="n"/>
      <c r="G46" s="26" t="n"/>
    </row>
    <row r="47">
      <c r="A47" s="26" t="n"/>
      <c r="B47" s="25" t="n"/>
      <c r="C47" s="25" t="n"/>
      <c r="D47" s="29">
        <f>IF($C47="","",IFERROR(INDEX(Kader!$B$4:$B$23,MATCH($C47,Kader!$A$4:$A$23,0)),"Nr. nicht im Kader"))</f>
        <v/>
      </c>
      <c r="E47" s="26" t="n"/>
      <c r="F47" s="26" t="n"/>
      <c r="G47" s="26" t="n"/>
    </row>
    <row r="48">
      <c r="A48" s="26" t="n"/>
      <c r="B48" s="25" t="n"/>
      <c r="C48" s="25" t="n"/>
      <c r="D48" s="29">
        <f>IF($C48="","",IFERROR(INDEX(Kader!$B$4:$B$23,MATCH($C48,Kader!$A$4:$A$23,0)),"Nr. nicht im Kader"))</f>
        <v/>
      </c>
      <c r="E48" s="26" t="n"/>
      <c r="F48" s="26" t="n"/>
      <c r="G48" s="26" t="n"/>
    </row>
    <row r="49">
      <c r="A49" s="26" t="n"/>
      <c r="B49" s="25" t="n"/>
      <c r="C49" s="25" t="n"/>
      <c r="D49" s="29">
        <f>IF($C49="","",IFERROR(INDEX(Kader!$B$4:$B$23,MATCH($C49,Kader!$A$4:$A$23,0)),"Nr. nicht im Kader"))</f>
        <v/>
      </c>
      <c r="E49" s="26" t="n"/>
      <c r="F49" s="26" t="n"/>
      <c r="G49" s="26" t="n"/>
    </row>
    <row r="50">
      <c r="A50" s="26" t="n"/>
      <c r="B50" s="25" t="n"/>
      <c r="C50" s="25" t="n"/>
      <c r="D50" s="29">
        <f>IF($C50="","",IFERROR(INDEX(Kader!$B$4:$B$23,MATCH($C50,Kader!$A$4:$A$23,0)),"Nr. nicht im Kader"))</f>
        <v/>
      </c>
      <c r="E50" s="26" t="n"/>
      <c r="F50" s="26" t="n"/>
      <c r="G50" s="26" t="n"/>
    </row>
    <row r="51">
      <c r="A51" s="26" t="n"/>
      <c r="B51" s="25" t="n"/>
      <c r="C51" s="25" t="n"/>
      <c r="D51" s="29">
        <f>IF($C51="","",IFERROR(INDEX(Kader!$B$4:$B$23,MATCH($C51,Kader!$A$4:$A$23,0)),"Nr. nicht im Kader"))</f>
        <v/>
      </c>
      <c r="E51" s="26" t="n"/>
      <c r="F51" s="26" t="n"/>
      <c r="G51" s="26" t="n"/>
    </row>
    <row r="52">
      <c r="A52" s="26" t="n"/>
      <c r="B52" s="25" t="n"/>
      <c r="C52" s="25" t="n"/>
      <c r="D52" s="29">
        <f>IF($C52="","",IFERROR(INDEX(Kader!$B$4:$B$23,MATCH($C52,Kader!$A$4:$A$23,0)),"Nr. nicht im Kader"))</f>
        <v/>
      </c>
      <c r="E52" s="26" t="n"/>
      <c r="F52" s="26" t="n"/>
      <c r="G52" s="26" t="n"/>
    </row>
    <row r="53">
      <c r="A53" s="26" t="n"/>
      <c r="B53" s="25" t="n"/>
      <c r="C53" s="25" t="n"/>
      <c r="D53" s="29">
        <f>IF($C53="","",IFERROR(INDEX(Kader!$B$4:$B$23,MATCH($C53,Kader!$A$4:$A$23,0)),"Nr. nicht im Kader"))</f>
        <v/>
      </c>
      <c r="E53" s="26" t="n"/>
      <c r="F53" s="26" t="n"/>
      <c r="G53" s="26" t="n"/>
    </row>
    <row r="54">
      <c r="A54" s="26" t="n"/>
      <c r="B54" s="25" t="n"/>
      <c r="C54" s="25" t="n"/>
      <c r="D54" s="29">
        <f>IF($C54="","",IFERROR(INDEX(Kader!$B$4:$B$23,MATCH($C54,Kader!$A$4:$A$23,0)),"Nr. nicht im Kader"))</f>
        <v/>
      </c>
      <c r="E54" s="26" t="n"/>
      <c r="F54" s="26" t="n"/>
      <c r="G54" s="26" t="n"/>
    </row>
    <row r="55">
      <c r="A55" s="26" t="n"/>
      <c r="B55" s="25" t="n"/>
      <c r="C55" s="25" t="n"/>
      <c r="D55" s="29">
        <f>IF($C55="","",IFERROR(INDEX(Kader!$B$4:$B$23,MATCH($C55,Kader!$A$4:$A$23,0)),"Nr. nicht im Kader"))</f>
        <v/>
      </c>
      <c r="E55" s="26" t="n"/>
      <c r="F55" s="26" t="n"/>
      <c r="G55" s="26" t="n"/>
    </row>
    <row r="56">
      <c r="A56" s="26" t="n"/>
      <c r="B56" s="25" t="n"/>
      <c r="C56" s="25" t="n"/>
      <c r="D56" s="29">
        <f>IF($C56="","",IFERROR(INDEX(Kader!$B$4:$B$23,MATCH($C56,Kader!$A$4:$A$23,0)),"Nr. nicht im Kader"))</f>
        <v/>
      </c>
      <c r="E56" s="26" t="n"/>
      <c r="F56" s="26" t="n"/>
      <c r="G56" s="26" t="n"/>
    </row>
    <row r="57">
      <c r="A57" s="26" t="n"/>
      <c r="B57" s="25" t="n"/>
      <c r="C57" s="25" t="n"/>
      <c r="D57" s="29">
        <f>IF($C57="","",IFERROR(INDEX(Kader!$B$4:$B$23,MATCH($C57,Kader!$A$4:$A$23,0)),"Nr. nicht im Kader"))</f>
        <v/>
      </c>
      <c r="E57" s="26" t="n"/>
      <c r="F57" s="26" t="n"/>
      <c r="G57" s="26" t="n"/>
    </row>
    <row r="58">
      <c r="A58" s="26" t="n"/>
      <c r="B58" s="25" t="n"/>
      <c r="C58" s="25" t="n"/>
      <c r="D58" s="29">
        <f>IF($C58="","",IFERROR(INDEX(Kader!$B$4:$B$23,MATCH($C58,Kader!$A$4:$A$23,0)),"Nr. nicht im Kader"))</f>
        <v/>
      </c>
      <c r="E58" s="26" t="n"/>
      <c r="F58" s="26" t="n"/>
      <c r="G58" s="26" t="n"/>
    </row>
    <row r="59">
      <c r="A59" s="26" t="n"/>
      <c r="B59" s="25" t="n"/>
      <c r="C59" s="25" t="n"/>
      <c r="D59" s="29">
        <f>IF($C59="","",IFERROR(INDEX(Kader!$B$4:$B$23,MATCH($C59,Kader!$A$4:$A$23,0)),"Nr. nicht im Kader"))</f>
        <v/>
      </c>
      <c r="E59" s="26" t="n"/>
      <c r="F59" s="26" t="n"/>
      <c r="G59" s="26" t="n"/>
    </row>
    <row r="60">
      <c r="A60" s="26" t="n"/>
      <c r="B60" s="25" t="n"/>
      <c r="C60" s="25" t="n"/>
      <c r="D60" s="29">
        <f>IF($C60="","",IFERROR(INDEX(Kader!$B$4:$B$23,MATCH($C60,Kader!$A$4:$A$23,0)),"Nr. nicht im Kader"))</f>
        <v/>
      </c>
      <c r="E60" s="26" t="n"/>
      <c r="F60" s="26" t="n"/>
      <c r="G60" s="26" t="n"/>
    </row>
    <row r="61">
      <c r="A61" s="26" t="n"/>
      <c r="B61" s="25" t="n"/>
      <c r="C61" s="25" t="n"/>
      <c r="D61" s="29">
        <f>IF($C61="","",IFERROR(INDEX(Kader!$B$4:$B$23,MATCH($C61,Kader!$A$4:$A$23,0)),"Nr. nicht im Kader"))</f>
        <v/>
      </c>
      <c r="E61" s="26" t="n"/>
      <c r="F61" s="26" t="n"/>
      <c r="G61" s="26" t="n"/>
    </row>
    <row r="62">
      <c r="A62" s="26" t="n"/>
      <c r="B62" s="25" t="n"/>
      <c r="C62" s="25" t="n"/>
      <c r="D62" s="29">
        <f>IF($C62="","",IFERROR(INDEX(Kader!$B$4:$B$23,MATCH($C62,Kader!$A$4:$A$23,0)),"Nr. nicht im Kader"))</f>
        <v/>
      </c>
      <c r="E62" s="26" t="n"/>
      <c r="F62" s="26" t="n"/>
      <c r="G62" s="26" t="n"/>
    </row>
    <row r="63">
      <c r="A63" s="26" t="n"/>
      <c r="B63" s="25" t="n"/>
      <c r="C63" s="25" t="n"/>
      <c r="D63" s="29">
        <f>IF($C63="","",IFERROR(INDEX(Kader!$B$4:$B$23,MATCH($C63,Kader!$A$4:$A$23,0)),"Nr. nicht im Kader"))</f>
        <v/>
      </c>
      <c r="E63" s="26" t="n"/>
      <c r="F63" s="26" t="n"/>
      <c r="G63" s="26" t="n"/>
    </row>
    <row r="64">
      <c r="A64" s="26" t="n"/>
      <c r="B64" s="25" t="n"/>
      <c r="C64" s="25" t="n"/>
      <c r="D64" s="29">
        <f>IF($C64="","",IFERROR(INDEX(Kader!$B$4:$B$23,MATCH($C64,Kader!$A$4:$A$23,0)),"Nr. nicht im Kader"))</f>
        <v/>
      </c>
      <c r="E64" s="26" t="n"/>
      <c r="F64" s="26" t="n"/>
      <c r="G64" s="26" t="n"/>
    </row>
    <row r="65">
      <c r="A65" s="26" t="n"/>
      <c r="B65" s="25" t="n"/>
      <c r="C65" s="25" t="n"/>
      <c r="D65" s="29">
        <f>IF($C65="","",IFERROR(INDEX(Kader!$B$4:$B$23,MATCH($C65,Kader!$A$4:$A$23,0)),"Nr. nicht im Kader"))</f>
        <v/>
      </c>
      <c r="E65" s="26" t="n"/>
      <c r="F65" s="26" t="n"/>
      <c r="G65" s="26" t="n"/>
    </row>
    <row r="66">
      <c r="A66" s="26" t="n"/>
      <c r="B66" s="25" t="n"/>
      <c r="C66" s="25" t="n"/>
      <c r="D66" s="29">
        <f>IF($C66="","",IFERROR(INDEX(Kader!$B$4:$B$23,MATCH($C66,Kader!$A$4:$A$23,0)),"Nr. nicht im Kader"))</f>
        <v/>
      </c>
      <c r="E66" s="26" t="n"/>
      <c r="F66" s="26" t="n"/>
      <c r="G66" s="26" t="n"/>
    </row>
    <row r="67">
      <c r="A67" s="26" t="n"/>
      <c r="B67" s="25" t="n"/>
      <c r="C67" s="25" t="n"/>
      <c r="D67" s="29">
        <f>IF($C67="","",IFERROR(INDEX(Kader!$B$4:$B$23,MATCH($C67,Kader!$A$4:$A$23,0)),"Nr. nicht im Kader"))</f>
        <v/>
      </c>
      <c r="E67" s="26" t="n"/>
      <c r="F67" s="26" t="n"/>
      <c r="G67" s="26" t="n"/>
    </row>
    <row r="68">
      <c r="A68" s="26" t="n"/>
      <c r="B68" s="25" t="n"/>
      <c r="C68" s="25" t="n"/>
      <c r="D68" s="29">
        <f>IF($C68="","",IFERROR(INDEX(Kader!$B$4:$B$23,MATCH($C68,Kader!$A$4:$A$23,0)),"Nr. nicht im Kader"))</f>
        <v/>
      </c>
      <c r="E68" s="26" t="n"/>
      <c r="F68" s="26" t="n"/>
      <c r="G68" s="26" t="n"/>
    </row>
    <row r="69">
      <c r="A69" s="26" t="n"/>
      <c r="B69" s="25" t="n"/>
      <c r="C69" s="25" t="n"/>
      <c r="D69" s="29">
        <f>IF($C69="","",IFERROR(INDEX(Kader!$B$4:$B$23,MATCH($C69,Kader!$A$4:$A$23,0)),"Nr. nicht im Kader"))</f>
        <v/>
      </c>
      <c r="E69" s="26" t="n"/>
      <c r="F69" s="26" t="n"/>
      <c r="G69" s="26" t="n"/>
    </row>
    <row r="70">
      <c r="A70" s="26" t="n"/>
      <c r="B70" s="25" t="n"/>
      <c r="C70" s="25" t="n"/>
      <c r="D70" s="29">
        <f>IF($C70="","",IFERROR(INDEX(Kader!$B$4:$B$23,MATCH($C70,Kader!$A$4:$A$23,0)),"Nr. nicht im Kader"))</f>
        <v/>
      </c>
      <c r="E70" s="26" t="n"/>
      <c r="F70" s="26" t="n"/>
      <c r="G70" s="26" t="n"/>
    </row>
    <row r="71">
      <c r="A71" s="26" t="n"/>
      <c r="B71" s="25" t="n"/>
      <c r="C71" s="25" t="n"/>
      <c r="D71" s="29">
        <f>IF($C71="","",IFERROR(INDEX(Kader!$B$4:$B$23,MATCH($C71,Kader!$A$4:$A$23,0)),"Nr. nicht im Kader"))</f>
        <v/>
      </c>
      <c r="E71" s="26" t="n"/>
      <c r="F71" s="26" t="n"/>
      <c r="G71" s="26" t="n"/>
    </row>
    <row r="72">
      <c r="A72" s="26" t="n"/>
      <c r="B72" s="25" t="n"/>
      <c r="C72" s="25" t="n"/>
      <c r="D72" s="29">
        <f>IF($C72="","",IFERROR(INDEX(Kader!$B$4:$B$23,MATCH($C72,Kader!$A$4:$A$23,0)),"Nr. nicht im Kader"))</f>
        <v/>
      </c>
      <c r="E72" s="26" t="n"/>
      <c r="F72" s="26" t="n"/>
      <c r="G72" s="26" t="n"/>
    </row>
    <row r="73">
      <c r="A73" s="26" t="n"/>
      <c r="B73" s="25" t="n"/>
      <c r="C73" s="25" t="n"/>
      <c r="D73" s="29">
        <f>IF($C73="","",IFERROR(INDEX(Kader!$B$4:$B$23,MATCH($C73,Kader!$A$4:$A$23,0)),"Nr. nicht im Kader"))</f>
        <v/>
      </c>
      <c r="E73" s="26" t="n"/>
      <c r="F73" s="26" t="n"/>
      <c r="G73" s="26" t="n"/>
    </row>
    <row r="74">
      <c r="A74" s="26" t="n"/>
      <c r="B74" s="25" t="n"/>
      <c r="C74" s="25" t="n"/>
      <c r="D74" s="29">
        <f>IF($C74="","",IFERROR(INDEX(Kader!$B$4:$B$23,MATCH($C74,Kader!$A$4:$A$23,0)),"Nr. nicht im Kader"))</f>
        <v/>
      </c>
      <c r="E74" s="26" t="n"/>
      <c r="F74" s="26" t="n"/>
      <c r="G74" s="26" t="n"/>
    </row>
    <row r="75">
      <c r="A75" s="26" t="n"/>
      <c r="B75" s="25" t="n"/>
      <c r="C75" s="25" t="n"/>
      <c r="D75" s="29">
        <f>IF($C75="","",IFERROR(INDEX(Kader!$B$4:$B$23,MATCH($C75,Kader!$A$4:$A$23,0)),"Nr. nicht im Kader"))</f>
        <v/>
      </c>
      <c r="E75" s="26" t="n"/>
      <c r="F75" s="26" t="n"/>
      <c r="G75" s="26" t="n"/>
    </row>
    <row r="76">
      <c r="A76" s="26" t="n"/>
      <c r="B76" s="25" t="n"/>
      <c r="C76" s="25" t="n"/>
      <c r="D76" s="29">
        <f>IF($C76="","",IFERROR(INDEX(Kader!$B$4:$B$23,MATCH($C76,Kader!$A$4:$A$23,0)),"Nr. nicht im Kader"))</f>
        <v/>
      </c>
      <c r="E76" s="26" t="n"/>
      <c r="F76" s="26" t="n"/>
      <c r="G76" s="26" t="n"/>
    </row>
    <row r="77">
      <c r="A77" s="26" t="n"/>
      <c r="B77" s="25" t="n"/>
      <c r="C77" s="25" t="n"/>
      <c r="D77" s="29">
        <f>IF($C77="","",IFERROR(INDEX(Kader!$B$4:$B$23,MATCH($C77,Kader!$A$4:$A$23,0)),"Nr. nicht im Kader"))</f>
        <v/>
      </c>
      <c r="E77" s="26" t="n"/>
      <c r="F77" s="26" t="n"/>
      <c r="G77" s="26" t="n"/>
    </row>
    <row r="78">
      <c r="A78" s="26" t="n"/>
      <c r="B78" s="25" t="n"/>
      <c r="C78" s="25" t="n"/>
      <c r="D78" s="29">
        <f>IF($C78="","",IFERROR(INDEX(Kader!$B$4:$B$23,MATCH($C78,Kader!$A$4:$A$23,0)),"Nr. nicht im Kader"))</f>
        <v/>
      </c>
      <c r="E78" s="26" t="n"/>
      <c r="F78" s="26" t="n"/>
      <c r="G78" s="26" t="n"/>
    </row>
    <row r="79">
      <c r="A79" s="26" t="n"/>
      <c r="B79" s="25" t="n"/>
      <c r="C79" s="25" t="n"/>
      <c r="D79" s="29">
        <f>IF($C79="","",IFERROR(INDEX(Kader!$B$4:$B$23,MATCH($C79,Kader!$A$4:$A$23,0)),"Nr. nicht im Kader"))</f>
        <v/>
      </c>
      <c r="E79" s="26" t="n"/>
      <c r="F79" s="26" t="n"/>
      <c r="G79" s="26" t="n"/>
    </row>
    <row r="80">
      <c r="A80" s="26" t="n"/>
      <c r="B80" s="25" t="n"/>
      <c r="C80" s="25" t="n"/>
      <c r="D80" s="29">
        <f>IF($C80="","",IFERROR(INDEX(Kader!$B$4:$B$23,MATCH($C80,Kader!$A$4:$A$23,0)),"Nr. nicht im Kader"))</f>
        <v/>
      </c>
      <c r="E80" s="26" t="n"/>
      <c r="F80" s="26" t="n"/>
      <c r="G80" s="26" t="n"/>
    </row>
    <row r="81">
      <c r="A81" s="26" t="n"/>
      <c r="B81" s="25" t="n"/>
      <c r="C81" s="25" t="n"/>
      <c r="D81" s="29">
        <f>IF($C81="","",IFERROR(INDEX(Kader!$B$4:$B$23,MATCH($C81,Kader!$A$4:$A$23,0)),"Nr. nicht im Kader"))</f>
        <v/>
      </c>
      <c r="E81" s="26" t="n"/>
      <c r="F81" s="26" t="n"/>
      <c r="G81" s="26" t="n"/>
    </row>
    <row r="82">
      <c r="A82" s="26" t="n"/>
      <c r="B82" s="25" t="n"/>
      <c r="C82" s="25" t="n"/>
      <c r="D82" s="29">
        <f>IF($C82="","",IFERROR(INDEX(Kader!$B$4:$B$23,MATCH($C82,Kader!$A$4:$A$23,0)),"Nr. nicht im Kader"))</f>
        <v/>
      </c>
      <c r="E82" s="26" t="n"/>
      <c r="F82" s="26" t="n"/>
      <c r="G82" s="26" t="n"/>
    </row>
    <row r="83">
      <c r="A83" s="26" t="n"/>
      <c r="B83" s="25" t="n"/>
      <c r="C83" s="25" t="n"/>
      <c r="D83" s="29">
        <f>IF($C83="","",IFERROR(INDEX(Kader!$B$4:$B$23,MATCH($C83,Kader!$A$4:$A$23,0)),"Nr. nicht im Kader"))</f>
        <v/>
      </c>
      <c r="E83" s="26" t="n"/>
      <c r="F83" s="26" t="n"/>
      <c r="G83" s="26" t="n"/>
    </row>
    <row r="84">
      <c r="A84" s="26" t="n"/>
      <c r="B84" s="25" t="n"/>
      <c r="C84" s="25" t="n"/>
      <c r="D84" s="29">
        <f>IF($C84="","",IFERROR(INDEX(Kader!$B$4:$B$23,MATCH($C84,Kader!$A$4:$A$23,0)),"Nr. nicht im Kader"))</f>
        <v/>
      </c>
      <c r="E84" s="26" t="n"/>
      <c r="F84" s="26" t="n"/>
      <c r="G84" s="26" t="n"/>
    </row>
    <row r="85">
      <c r="A85" s="26" t="n"/>
      <c r="B85" s="25" t="n"/>
      <c r="C85" s="25" t="n"/>
      <c r="D85" s="29">
        <f>IF($C85="","",IFERROR(INDEX(Kader!$B$4:$B$23,MATCH($C85,Kader!$A$4:$A$23,0)),"Nr. nicht im Kader"))</f>
        <v/>
      </c>
      <c r="E85" s="26" t="n"/>
      <c r="F85" s="26" t="n"/>
      <c r="G85" s="26" t="n"/>
    </row>
    <row r="86">
      <c r="A86" s="26" t="n"/>
      <c r="B86" s="25" t="n"/>
      <c r="C86" s="25" t="n"/>
      <c r="D86" s="29">
        <f>IF($C86="","",IFERROR(INDEX(Kader!$B$4:$B$23,MATCH($C86,Kader!$A$4:$A$23,0)),"Nr. nicht im Kader"))</f>
        <v/>
      </c>
      <c r="E86" s="26" t="n"/>
      <c r="F86" s="26" t="n"/>
      <c r="G86" s="26" t="n"/>
    </row>
    <row r="87">
      <c r="A87" s="26" t="n"/>
      <c r="B87" s="25" t="n"/>
      <c r="C87" s="25" t="n"/>
      <c r="D87" s="29">
        <f>IF($C87="","",IFERROR(INDEX(Kader!$B$4:$B$23,MATCH($C87,Kader!$A$4:$A$23,0)),"Nr. nicht im Kader"))</f>
        <v/>
      </c>
      <c r="E87" s="26" t="n"/>
      <c r="F87" s="26" t="n"/>
      <c r="G87" s="26" t="n"/>
    </row>
    <row r="88">
      <c r="A88" s="26" t="n"/>
      <c r="B88" s="25" t="n"/>
      <c r="C88" s="25" t="n"/>
      <c r="D88" s="29">
        <f>IF($C88="","",IFERROR(INDEX(Kader!$B$4:$B$23,MATCH($C88,Kader!$A$4:$A$23,0)),"Nr. nicht im Kader"))</f>
        <v/>
      </c>
      <c r="E88" s="26" t="n"/>
      <c r="F88" s="26" t="n"/>
      <c r="G88" s="26" t="n"/>
    </row>
    <row r="89">
      <c r="A89" s="26" t="n"/>
      <c r="B89" s="25" t="n"/>
      <c r="C89" s="25" t="n"/>
      <c r="D89" s="29">
        <f>IF($C89="","",IFERROR(INDEX(Kader!$B$4:$B$23,MATCH($C89,Kader!$A$4:$A$23,0)),"Nr. nicht im Kader"))</f>
        <v/>
      </c>
      <c r="E89" s="26" t="n"/>
      <c r="F89" s="26" t="n"/>
      <c r="G89" s="26" t="n"/>
    </row>
    <row r="90">
      <c r="A90" s="26" t="n"/>
      <c r="B90" s="25" t="n"/>
      <c r="C90" s="25" t="n"/>
      <c r="D90" s="29">
        <f>IF($C90="","",IFERROR(INDEX(Kader!$B$4:$B$23,MATCH($C90,Kader!$A$4:$A$23,0)),"Nr. nicht im Kader"))</f>
        <v/>
      </c>
      <c r="E90" s="26" t="n"/>
      <c r="F90" s="26" t="n"/>
      <c r="G90" s="26" t="n"/>
    </row>
    <row r="91">
      <c r="A91" s="26" t="n"/>
      <c r="B91" s="25" t="n"/>
      <c r="C91" s="25" t="n"/>
      <c r="D91" s="29">
        <f>IF($C91="","",IFERROR(INDEX(Kader!$B$4:$B$23,MATCH($C91,Kader!$A$4:$A$23,0)),"Nr. nicht im Kader"))</f>
        <v/>
      </c>
      <c r="E91" s="26" t="n"/>
      <c r="F91" s="26" t="n"/>
      <c r="G91" s="26" t="n"/>
    </row>
    <row r="92">
      <c r="A92" s="26" t="n"/>
      <c r="B92" s="25" t="n"/>
      <c r="C92" s="25" t="n"/>
      <c r="D92" s="29">
        <f>IF($C92="","",IFERROR(INDEX(Kader!$B$4:$B$23,MATCH($C92,Kader!$A$4:$A$23,0)),"Nr. nicht im Kader"))</f>
        <v/>
      </c>
      <c r="E92" s="26" t="n"/>
      <c r="F92" s="26" t="n"/>
      <c r="G92" s="26" t="n"/>
    </row>
    <row r="93">
      <c r="A93" s="26" t="n"/>
      <c r="B93" s="25" t="n"/>
      <c r="C93" s="25" t="n"/>
      <c r="D93" s="29">
        <f>IF($C93="","",IFERROR(INDEX(Kader!$B$4:$B$23,MATCH($C93,Kader!$A$4:$A$23,0)),"Nr. nicht im Kader"))</f>
        <v/>
      </c>
      <c r="E93" s="26" t="n"/>
      <c r="F93" s="26" t="n"/>
      <c r="G93" s="26" t="n"/>
    </row>
    <row r="94">
      <c r="A94" s="26" t="n"/>
      <c r="B94" s="25" t="n"/>
      <c r="C94" s="25" t="n"/>
      <c r="D94" s="29">
        <f>IF($C94="","",IFERROR(INDEX(Kader!$B$4:$B$23,MATCH($C94,Kader!$A$4:$A$23,0)),"Nr. nicht im Kader"))</f>
        <v/>
      </c>
      <c r="E94" s="26" t="n"/>
      <c r="F94" s="26" t="n"/>
      <c r="G94" s="26" t="n"/>
    </row>
    <row r="95">
      <c r="A95" s="26" t="n"/>
      <c r="B95" s="25" t="n"/>
      <c r="C95" s="25" t="n"/>
      <c r="D95" s="29">
        <f>IF($C95="","",IFERROR(INDEX(Kader!$B$4:$B$23,MATCH($C95,Kader!$A$4:$A$23,0)),"Nr. nicht im Kader"))</f>
        <v/>
      </c>
      <c r="E95" s="26" t="n"/>
      <c r="F95" s="26" t="n"/>
      <c r="G95" s="26" t="n"/>
    </row>
    <row r="96">
      <c r="A96" s="26" t="n"/>
      <c r="B96" s="25" t="n"/>
      <c r="C96" s="25" t="n"/>
      <c r="D96" s="29">
        <f>IF($C96="","",IFERROR(INDEX(Kader!$B$4:$B$23,MATCH($C96,Kader!$A$4:$A$23,0)),"Nr. nicht im Kader"))</f>
        <v/>
      </c>
      <c r="E96" s="26" t="n"/>
      <c r="F96" s="26" t="n"/>
      <c r="G96" s="26" t="n"/>
    </row>
    <row r="97">
      <c r="A97" s="26" t="n"/>
      <c r="B97" s="25" t="n"/>
      <c r="C97" s="25" t="n"/>
      <c r="D97" s="29">
        <f>IF($C97="","",IFERROR(INDEX(Kader!$B$4:$B$23,MATCH($C97,Kader!$A$4:$A$23,0)),"Nr. nicht im Kader"))</f>
        <v/>
      </c>
      <c r="E97" s="26" t="n"/>
      <c r="F97" s="26" t="n"/>
      <c r="G97" s="26" t="n"/>
    </row>
    <row r="98">
      <c r="A98" s="26" t="n"/>
      <c r="B98" s="25" t="n"/>
      <c r="C98" s="25" t="n"/>
      <c r="D98" s="29">
        <f>IF($C98="","",IFERROR(INDEX(Kader!$B$4:$B$23,MATCH($C98,Kader!$A$4:$A$23,0)),"Nr. nicht im Kader"))</f>
        <v/>
      </c>
      <c r="E98" s="26" t="n"/>
      <c r="F98" s="26" t="n"/>
      <c r="G98" s="26" t="n"/>
    </row>
    <row r="99">
      <c r="A99" s="26" t="n"/>
      <c r="B99" s="25" t="n"/>
      <c r="C99" s="25" t="n"/>
      <c r="D99" s="29">
        <f>IF($C99="","",IFERROR(INDEX(Kader!$B$4:$B$23,MATCH($C99,Kader!$A$4:$A$23,0)),"Nr. nicht im Kader"))</f>
        <v/>
      </c>
      <c r="E99" s="26" t="n"/>
      <c r="F99" s="26" t="n"/>
      <c r="G99" s="26" t="n"/>
    </row>
    <row r="100">
      <c r="A100" s="26" t="n"/>
      <c r="B100" s="25" t="n"/>
      <c r="C100" s="25" t="n"/>
      <c r="D100" s="29">
        <f>IF($C100="","",IFERROR(INDEX(Kader!$B$4:$B$23,MATCH($C100,Kader!$A$4:$A$23,0)),"Nr. nicht im Kader"))</f>
        <v/>
      </c>
      <c r="E100" s="26" t="n"/>
      <c r="F100" s="26" t="n"/>
      <c r="G100" s="26" t="n"/>
    </row>
    <row r="101">
      <c r="A101" s="26" t="n"/>
      <c r="B101" s="25" t="n"/>
      <c r="C101" s="25" t="n"/>
      <c r="D101" s="29">
        <f>IF($C101="","",IFERROR(INDEX(Kader!$B$4:$B$23,MATCH($C101,Kader!$A$4:$A$23,0)),"Nr. nicht im Kader"))</f>
        <v/>
      </c>
      <c r="E101" s="26" t="n"/>
      <c r="F101" s="26" t="n"/>
      <c r="G101" s="26" t="n"/>
    </row>
    <row r="102">
      <c r="A102" s="26" t="n"/>
      <c r="B102" s="25" t="n"/>
      <c r="C102" s="25" t="n"/>
      <c r="D102" s="29">
        <f>IF($C102="","",IFERROR(INDEX(Kader!$B$4:$B$23,MATCH($C102,Kader!$A$4:$A$23,0)),"Nr. nicht im Kader"))</f>
        <v/>
      </c>
      <c r="E102" s="26" t="n"/>
      <c r="F102" s="26" t="n"/>
      <c r="G102" s="26" t="n"/>
    </row>
    <row r="103">
      <c r="A103" s="26" t="n"/>
      <c r="B103" s="25" t="n"/>
      <c r="C103" s="25" t="n"/>
      <c r="D103" s="29">
        <f>IF($C103="","",IFERROR(INDEX(Kader!$B$4:$B$23,MATCH($C103,Kader!$A$4:$A$23,0)),"Nr. nicht im Kader"))</f>
        <v/>
      </c>
      <c r="E103" s="26" t="n"/>
      <c r="F103" s="26" t="n"/>
      <c r="G103" s="26" t="n"/>
    </row>
    <row r="104">
      <c r="A104" s="26" t="n"/>
      <c r="B104" s="25" t="n"/>
      <c r="C104" s="25" t="n"/>
      <c r="D104" s="29">
        <f>IF($C104="","",IFERROR(INDEX(Kader!$B$4:$B$23,MATCH($C104,Kader!$A$4:$A$23,0)),"Nr. nicht im Kader"))</f>
        <v/>
      </c>
      <c r="E104" s="26" t="n"/>
      <c r="F104" s="26" t="n"/>
      <c r="G104" s="26" t="n"/>
    </row>
    <row r="105">
      <c r="A105" s="26" t="n"/>
      <c r="B105" s="25" t="n"/>
      <c r="C105" s="25" t="n"/>
      <c r="D105" s="29">
        <f>IF($C105="","",IFERROR(INDEX(Kader!$B$4:$B$23,MATCH($C105,Kader!$A$4:$A$23,0)),"Nr. nicht im Kader"))</f>
        <v/>
      </c>
      <c r="E105" s="26" t="n"/>
      <c r="F105" s="26" t="n"/>
      <c r="G105" s="26" t="n"/>
    </row>
    <row r="106">
      <c r="A106" s="26" t="n"/>
      <c r="B106" s="25" t="n"/>
      <c r="C106" s="25" t="n"/>
      <c r="D106" s="29">
        <f>IF($C106="","",IFERROR(INDEX(Kader!$B$4:$B$23,MATCH($C106,Kader!$A$4:$A$23,0)),"Nr. nicht im Kader"))</f>
        <v/>
      </c>
      <c r="E106" s="26" t="n"/>
      <c r="F106" s="26" t="n"/>
      <c r="G106" s="26" t="n"/>
    </row>
    <row r="107">
      <c r="A107" s="26" t="n"/>
      <c r="B107" s="25" t="n"/>
      <c r="C107" s="25" t="n"/>
      <c r="D107" s="29">
        <f>IF($C107="","",IFERROR(INDEX(Kader!$B$4:$B$23,MATCH($C107,Kader!$A$4:$A$23,0)),"Nr. nicht im Kader"))</f>
        <v/>
      </c>
      <c r="E107" s="26" t="n"/>
      <c r="F107" s="26" t="n"/>
      <c r="G107" s="26" t="n"/>
    </row>
    <row r="108">
      <c r="A108" s="26" t="n"/>
      <c r="B108" s="25" t="n"/>
      <c r="C108" s="25" t="n"/>
      <c r="D108" s="29">
        <f>IF($C108="","",IFERROR(INDEX(Kader!$B$4:$B$23,MATCH($C108,Kader!$A$4:$A$23,0)),"Nr. nicht im Kader"))</f>
        <v/>
      </c>
      <c r="E108" s="26" t="n"/>
      <c r="F108" s="26" t="n"/>
      <c r="G108" s="26" t="n"/>
    </row>
    <row r="109">
      <c r="A109" s="26" t="n"/>
      <c r="B109" s="25" t="n"/>
      <c r="C109" s="25" t="n"/>
      <c r="D109" s="29">
        <f>IF($C109="","",IFERROR(INDEX(Kader!$B$4:$B$23,MATCH($C109,Kader!$A$4:$A$23,0)),"Nr. nicht im Kader"))</f>
        <v/>
      </c>
      <c r="E109" s="26" t="n"/>
      <c r="F109" s="26" t="n"/>
      <c r="G109" s="26" t="n"/>
    </row>
    <row r="110">
      <c r="A110" s="26" t="n"/>
      <c r="B110" s="25" t="n"/>
      <c r="C110" s="25" t="n"/>
      <c r="D110" s="29">
        <f>IF($C110="","",IFERROR(INDEX(Kader!$B$4:$B$23,MATCH($C110,Kader!$A$4:$A$23,0)),"Nr. nicht im Kader"))</f>
        <v/>
      </c>
      <c r="E110" s="26" t="n"/>
      <c r="F110" s="26" t="n"/>
      <c r="G110" s="26" t="n"/>
    </row>
    <row r="111">
      <c r="A111" s="26" t="n"/>
      <c r="B111" s="25" t="n"/>
      <c r="C111" s="25" t="n"/>
      <c r="D111" s="29">
        <f>IF($C111="","",IFERROR(INDEX(Kader!$B$4:$B$23,MATCH($C111,Kader!$A$4:$A$23,0)),"Nr. nicht im Kader"))</f>
        <v/>
      </c>
      <c r="E111" s="26" t="n"/>
      <c r="F111" s="26" t="n"/>
      <c r="G111" s="26" t="n"/>
    </row>
    <row r="112">
      <c r="A112" s="26" t="n"/>
      <c r="B112" s="25" t="n"/>
      <c r="C112" s="25" t="n"/>
      <c r="D112" s="29">
        <f>IF($C112="","",IFERROR(INDEX(Kader!$B$4:$B$23,MATCH($C112,Kader!$A$4:$A$23,0)),"Nr. nicht im Kader"))</f>
        <v/>
      </c>
      <c r="E112" s="26" t="n"/>
      <c r="F112" s="26" t="n"/>
      <c r="G112" s="26" t="n"/>
    </row>
    <row r="113">
      <c r="A113" s="26" t="n"/>
      <c r="B113" s="25" t="n"/>
      <c r="C113" s="25" t="n"/>
      <c r="D113" s="29">
        <f>IF($C113="","",IFERROR(INDEX(Kader!$B$4:$B$23,MATCH($C113,Kader!$A$4:$A$23,0)),"Nr. nicht im Kader"))</f>
        <v/>
      </c>
      <c r="E113" s="26" t="n"/>
      <c r="F113" s="26" t="n"/>
      <c r="G113" s="26" t="n"/>
    </row>
    <row r="114">
      <c r="A114" s="26" t="n"/>
      <c r="B114" s="25" t="n"/>
      <c r="C114" s="25" t="n"/>
      <c r="D114" s="29">
        <f>IF($C114="","",IFERROR(INDEX(Kader!$B$4:$B$23,MATCH($C114,Kader!$A$4:$A$23,0)),"Nr. nicht im Kader"))</f>
        <v/>
      </c>
      <c r="E114" s="26" t="n"/>
      <c r="F114" s="26" t="n"/>
      <c r="G114" s="26" t="n"/>
    </row>
    <row r="115">
      <c r="A115" s="26" t="n"/>
      <c r="B115" s="25" t="n"/>
      <c r="C115" s="25" t="n"/>
      <c r="D115" s="29">
        <f>IF($C115="","",IFERROR(INDEX(Kader!$B$4:$B$23,MATCH($C115,Kader!$A$4:$A$23,0)),"Nr. nicht im Kader"))</f>
        <v/>
      </c>
      <c r="E115" s="26" t="n"/>
      <c r="F115" s="26" t="n"/>
      <c r="G115" s="26" t="n"/>
    </row>
    <row r="116">
      <c r="A116" s="26" t="n"/>
      <c r="B116" s="25" t="n"/>
      <c r="C116" s="25" t="n"/>
      <c r="D116" s="29">
        <f>IF($C116="","",IFERROR(INDEX(Kader!$B$4:$B$23,MATCH($C116,Kader!$A$4:$A$23,0)),"Nr. nicht im Kader"))</f>
        <v/>
      </c>
      <c r="E116" s="26" t="n"/>
      <c r="F116" s="26" t="n"/>
      <c r="G116" s="26" t="n"/>
    </row>
    <row r="117">
      <c r="A117" s="26" t="n"/>
      <c r="B117" s="25" t="n"/>
      <c r="C117" s="25" t="n"/>
      <c r="D117" s="29">
        <f>IF($C117="","",IFERROR(INDEX(Kader!$B$4:$B$23,MATCH($C117,Kader!$A$4:$A$23,0)),"Nr. nicht im Kader"))</f>
        <v/>
      </c>
      <c r="E117" s="26" t="n"/>
      <c r="F117" s="26" t="n"/>
      <c r="G117" s="26" t="n"/>
    </row>
    <row r="118">
      <c r="A118" s="26" t="n"/>
      <c r="B118" s="25" t="n"/>
      <c r="C118" s="25" t="n"/>
      <c r="D118" s="29">
        <f>IF($C118="","",IFERROR(INDEX(Kader!$B$4:$B$23,MATCH($C118,Kader!$A$4:$A$23,0)),"Nr. nicht im Kader"))</f>
        <v/>
      </c>
      <c r="E118" s="26" t="n"/>
      <c r="F118" s="26" t="n"/>
      <c r="G118" s="26" t="n"/>
    </row>
    <row r="119">
      <c r="A119" s="26" t="n"/>
      <c r="B119" s="25" t="n"/>
      <c r="C119" s="25" t="n"/>
      <c r="D119" s="29">
        <f>IF($C119="","",IFERROR(INDEX(Kader!$B$4:$B$23,MATCH($C119,Kader!$A$4:$A$23,0)),"Nr. nicht im Kader"))</f>
        <v/>
      </c>
      <c r="E119" s="26" t="n"/>
      <c r="F119" s="26" t="n"/>
      <c r="G119" s="26" t="n"/>
    </row>
    <row r="120">
      <c r="A120" s="26" t="n"/>
      <c r="B120" s="25" t="n"/>
      <c r="C120" s="25" t="n"/>
      <c r="D120" s="29">
        <f>IF($C120="","",IFERROR(INDEX(Kader!$B$4:$B$23,MATCH($C120,Kader!$A$4:$A$23,0)),"Nr. nicht im Kader"))</f>
        <v/>
      </c>
      <c r="E120" s="26" t="n"/>
      <c r="F120" s="26" t="n"/>
      <c r="G120" s="26" t="n"/>
    </row>
    <row r="121">
      <c r="A121" s="26" t="n"/>
      <c r="B121" s="25" t="n"/>
      <c r="C121" s="25" t="n"/>
      <c r="D121" s="29">
        <f>IF($C121="","",IFERROR(INDEX(Kader!$B$4:$B$23,MATCH($C121,Kader!$A$4:$A$23,0)),"Nr. nicht im Kader"))</f>
        <v/>
      </c>
      <c r="E121" s="26" t="n"/>
      <c r="F121" s="26" t="n"/>
      <c r="G121" s="26" t="n"/>
    </row>
    <row r="122">
      <c r="A122" s="26" t="n"/>
      <c r="B122" s="25" t="n"/>
      <c r="C122" s="25" t="n"/>
      <c r="D122" s="29">
        <f>IF($C122="","",IFERROR(INDEX(Kader!$B$4:$B$23,MATCH($C122,Kader!$A$4:$A$23,0)),"Nr. nicht im Kader"))</f>
        <v/>
      </c>
      <c r="E122" s="26" t="n"/>
      <c r="F122" s="26" t="n"/>
      <c r="G122" s="26" t="n"/>
    </row>
    <row r="123">
      <c r="A123" s="26" t="n"/>
      <c r="B123" s="25" t="n"/>
      <c r="C123" s="25" t="n"/>
      <c r="D123" s="29">
        <f>IF($C123="","",IFERROR(INDEX(Kader!$B$4:$B$23,MATCH($C123,Kader!$A$4:$A$23,0)),"Nr. nicht im Kader"))</f>
        <v/>
      </c>
      <c r="E123" s="26" t="n"/>
      <c r="F123" s="26" t="n"/>
      <c r="G123" s="26" t="n"/>
    </row>
    <row r="124">
      <c r="A124" s="26" t="n"/>
      <c r="B124" s="25" t="n"/>
      <c r="C124" s="25" t="n"/>
      <c r="D124" s="29">
        <f>IF($C124="","",IFERROR(INDEX(Kader!$B$4:$B$23,MATCH($C124,Kader!$A$4:$A$23,0)),"Nr. nicht im Kader"))</f>
        <v/>
      </c>
      <c r="E124" s="26" t="n"/>
      <c r="F124" s="26" t="n"/>
      <c r="G124" s="26" t="n"/>
    </row>
    <row r="125">
      <c r="A125" s="26" t="n"/>
      <c r="B125" s="25" t="n"/>
      <c r="C125" s="25" t="n"/>
      <c r="D125" s="29">
        <f>IF($C125="","",IFERROR(INDEX(Kader!$B$4:$B$23,MATCH($C125,Kader!$A$4:$A$23,0)),"Nr. nicht im Kader"))</f>
        <v/>
      </c>
      <c r="E125" s="26" t="n"/>
      <c r="F125" s="26" t="n"/>
      <c r="G125" s="26" t="n"/>
    </row>
    <row r="126">
      <c r="A126" s="26" t="n"/>
      <c r="B126" s="25" t="n"/>
      <c r="C126" s="25" t="n"/>
      <c r="D126" s="29">
        <f>IF($C126="","",IFERROR(INDEX(Kader!$B$4:$B$23,MATCH($C126,Kader!$A$4:$A$23,0)),"Nr. nicht im Kader"))</f>
        <v/>
      </c>
      <c r="E126" s="26" t="n"/>
      <c r="F126" s="26" t="n"/>
      <c r="G126" s="26" t="n"/>
    </row>
    <row r="127">
      <c r="A127" s="26" t="n"/>
      <c r="B127" s="25" t="n"/>
      <c r="C127" s="25" t="n"/>
      <c r="D127" s="29">
        <f>IF($C127="","",IFERROR(INDEX(Kader!$B$4:$B$23,MATCH($C127,Kader!$A$4:$A$23,0)),"Nr. nicht im Kader"))</f>
        <v/>
      </c>
      <c r="E127" s="26" t="n"/>
      <c r="F127" s="26" t="n"/>
      <c r="G127" s="26" t="n"/>
    </row>
    <row r="128">
      <c r="A128" s="26" t="n"/>
      <c r="B128" s="25" t="n"/>
      <c r="C128" s="25" t="n"/>
      <c r="D128" s="29">
        <f>IF($C128="","",IFERROR(INDEX(Kader!$B$4:$B$23,MATCH($C128,Kader!$A$4:$A$23,0)),"Nr. nicht im Kader"))</f>
        <v/>
      </c>
      <c r="E128" s="26" t="n"/>
      <c r="F128" s="26" t="n"/>
      <c r="G128" s="26" t="n"/>
    </row>
    <row r="129">
      <c r="A129" s="26" t="n"/>
      <c r="B129" s="25" t="n"/>
      <c r="C129" s="25" t="n"/>
      <c r="D129" s="29">
        <f>IF($C129="","",IFERROR(INDEX(Kader!$B$4:$B$23,MATCH($C129,Kader!$A$4:$A$23,0)),"Nr. nicht im Kader"))</f>
        <v/>
      </c>
      <c r="E129" s="26" t="n"/>
      <c r="F129" s="26" t="n"/>
      <c r="G129" s="26" t="n"/>
    </row>
    <row r="130">
      <c r="A130" s="26" t="n"/>
      <c r="B130" s="25" t="n"/>
      <c r="C130" s="25" t="n"/>
      <c r="D130" s="29">
        <f>IF($C130="","",IFERROR(INDEX(Kader!$B$4:$B$23,MATCH($C130,Kader!$A$4:$A$23,0)),"Nr. nicht im Kader"))</f>
        <v/>
      </c>
      <c r="E130" s="26" t="n"/>
      <c r="F130" s="26" t="n"/>
      <c r="G130" s="26" t="n"/>
    </row>
    <row r="131">
      <c r="A131" s="26" t="n"/>
      <c r="B131" s="25" t="n"/>
      <c r="C131" s="25" t="n"/>
      <c r="D131" s="29">
        <f>IF($C131="","",IFERROR(INDEX(Kader!$B$4:$B$23,MATCH($C131,Kader!$A$4:$A$23,0)),"Nr. nicht im Kader"))</f>
        <v/>
      </c>
      <c r="E131" s="26" t="n"/>
      <c r="F131" s="26" t="n"/>
      <c r="G131" s="26" t="n"/>
    </row>
    <row r="132">
      <c r="A132" s="26" t="n"/>
      <c r="B132" s="25" t="n"/>
      <c r="C132" s="25" t="n"/>
      <c r="D132" s="29">
        <f>IF($C132="","",IFERROR(INDEX(Kader!$B$4:$B$23,MATCH($C132,Kader!$A$4:$A$23,0)),"Nr. nicht im Kader"))</f>
        <v/>
      </c>
      <c r="E132" s="26" t="n"/>
      <c r="F132" s="26" t="n"/>
      <c r="G132" s="26" t="n"/>
    </row>
    <row r="133">
      <c r="A133" s="26" t="n"/>
      <c r="B133" s="25" t="n"/>
      <c r="C133" s="25" t="n"/>
      <c r="D133" s="29">
        <f>IF($C133="","",IFERROR(INDEX(Kader!$B$4:$B$23,MATCH($C133,Kader!$A$4:$A$23,0)),"Nr. nicht im Kader"))</f>
        <v/>
      </c>
      <c r="E133" s="26" t="n"/>
      <c r="F133" s="26" t="n"/>
      <c r="G133" s="26" t="n"/>
    </row>
    <row r="134">
      <c r="A134" s="26" t="n"/>
      <c r="B134" s="25" t="n"/>
      <c r="C134" s="25" t="n"/>
      <c r="D134" s="29">
        <f>IF($C134="","",IFERROR(INDEX(Kader!$B$4:$B$23,MATCH($C134,Kader!$A$4:$A$23,0)),"Nr. nicht im Kader"))</f>
        <v/>
      </c>
      <c r="E134" s="26" t="n"/>
      <c r="F134" s="26" t="n"/>
      <c r="G134" s="26" t="n"/>
    </row>
    <row r="135">
      <c r="A135" s="26" t="n"/>
      <c r="B135" s="25" t="n"/>
      <c r="C135" s="25" t="n"/>
      <c r="D135" s="29">
        <f>IF($C135="","",IFERROR(INDEX(Kader!$B$4:$B$23,MATCH($C135,Kader!$A$4:$A$23,0)),"Nr. nicht im Kader"))</f>
        <v/>
      </c>
      <c r="E135" s="26" t="n"/>
      <c r="F135" s="26" t="n"/>
      <c r="G135" s="26" t="n"/>
    </row>
    <row r="136">
      <c r="A136" s="26" t="n"/>
      <c r="B136" s="25" t="n"/>
      <c r="C136" s="25" t="n"/>
      <c r="D136" s="29">
        <f>IF($C136="","",IFERROR(INDEX(Kader!$B$4:$B$23,MATCH($C136,Kader!$A$4:$A$23,0)),"Nr. nicht im Kader"))</f>
        <v/>
      </c>
      <c r="E136" s="26" t="n"/>
      <c r="F136" s="26" t="n"/>
      <c r="G136" s="26" t="n"/>
    </row>
    <row r="137">
      <c r="A137" s="26" t="n"/>
      <c r="B137" s="25" t="n"/>
      <c r="C137" s="25" t="n"/>
      <c r="D137" s="29">
        <f>IF($C137="","",IFERROR(INDEX(Kader!$B$4:$B$23,MATCH($C137,Kader!$A$4:$A$23,0)),"Nr. nicht im Kader"))</f>
        <v/>
      </c>
      <c r="E137" s="26" t="n"/>
      <c r="F137" s="26" t="n"/>
      <c r="G137" s="26" t="n"/>
    </row>
    <row r="138">
      <c r="A138" s="26" t="n"/>
      <c r="B138" s="25" t="n"/>
      <c r="C138" s="25" t="n"/>
      <c r="D138" s="29">
        <f>IF($C138="","",IFERROR(INDEX(Kader!$B$4:$B$23,MATCH($C138,Kader!$A$4:$A$23,0)),"Nr. nicht im Kader"))</f>
        <v/>
      </c>
      <c r="E138" s="26" t="n"/>
      <c r="F138" s="26" t="n"/>
      <c r="G138" s="26" t="n"/>
    </row>
    <row r="139">
      <c r="A139" s="26" t="n"/>
      <c r="B139" s="25" t="n"/>
      <c r="C139" s="25" t="n"/>
      <c r="D139" s="29">
        <f>IF($C139="","",IFERROR(INDEX(Kader!$B$4:$B$23,MATCH($C139,Kader!$A$4:$A$23,0)),"Nr. nicht im Kader"))</f>
        <v/>
      </c>
      <c r="E139" s="26" t="n"/>
      <c r="F139" s="26" t="n"/>
      <c r="G139" s="26" t="n"/>
    </row>
    <row r="140">
      <c r="A140" s="26" t="n"/>
      <c r="B140" s="25" t="n"/>
      <c r="C140" s="25" t="n"/>
      <c r="D140" s="29">
        <f>IF($C140="","",IFERROR(INDEX(Kader!$B$4:$B$23,MATCH($C140,Kader!$A$4:$A$23,0)),"Nr. nicht im Kader"))</f>
        <v/>
      </c>
      <c r="E140" s="26" t="n"/>
      <c r="F140" s="26" t="n"/>
      <c r="G140" s="26" t="n"/>
    </row>
    <row r="141">
      <c r="A141" s="26" t="n"/>
      <c r="B141" s="25" t="n"/>
      <c r="C141" s="25" t="n"/>
      <c r="D141" s="29">
        <f>IF($C141="","",IFERROR(INDEX(Kader!$B$4:$B$23,MATCH($C141,Kader!$A$4:$A$23,0)),"Nr. nicht im Kader"))</f>
        <v/>
      </c>
      <c r="E141" s="26" t="n"/>
      <c r="F141" s="26" t="n"/>
      <c r="G141" s="26" t="n"/>
    </row>
    <row r="142">
      <c r="A142" s="26" t="n"/>
      <c r="B142" s="25" t="n"/>
      <c r="C142" s="25" t="n"/>
      <c r="D142" s="29">
        <f>IF($C142="","",IFERROR(INDEX(Kader!$B$4:$B$23,MATCH($C142,Kader!$A$4:$A$23,0)),"Nr. nicht im Kader"))</f>
        <v/>
      </c>
      <c r="E142" s="26" t="n"/>
      <c r="F142" s="26" t="n"/>
      <c r="G142" s="26" t="n"/>
    </row>
    <row r="143">
      <c r="A143" s="26" t="n"/>
      <c r="B143" s="25" t="n"/>
      <c r="C143" s="25" t="n"/>
      <c r="D143" s="29">
        <f>IF($C143="","",IFERROR(INDEX(Kader!$B$4:$B$23,MATCH($C143,Kader!$A$4:$A$23,0)),"Nr. nicht im Kader"))</f>
        <v/>
      </c>
      <c r="E143" s="26" t="n"/>
      <c r="F143" s="26" t="n"/>
      <c r="G143" s="26" t="n"/>
    </row>
    <row r="144">
      <c r="A144" s="26" t="n"/>
      <c r="B144" s="25" t="n"/>
      <c r="C144" s="25" t="n"/>
      <c r="D144" s="29">
        <f>IF($C144="","",IFERROR(INDEX(Kader!$B$4:$B$23,MATCH($C144,Kader!$A$4:$A$23,0)),"Nr. nicht im Kader"))</f>
        <v/>
      </c>
      <c r="E144" s="26" t="n"/>
      <c r="F144" s="26" t="n"/>
      <c r="G144" s="26" t="n"/>
    </row>
    <row r="145">
      <c r="A145" s="26" t="n"/>
      <c r="B145" s="25" t="n"/>
      <c r="C145" s="25" t="n"/>
      <c r="D145" s="29">
        <f>IF($C145="","",IFERROR(INDEX(Kader!$B$4:$B$23,MATCH($C145,Kader!$A$4:$A$23,0)),"Nr. nicht im Kader"))</f>
        <v/>
      </c>
      <c r="E145" s="26" t="n"/>
      <c r="F145" s="26" t="n"/>
      <c r="G145" s="26" t="n"/>
    </row>
    <row r="146">
      <c r="A146" s="26" t="n"/>
      <c r="B146" s="25" t="n"/>
      <c r="C146" s="25" t="n"/>
      <c r="D146" s="29">
        <f>IF($C146="","",IFERROR(INDEX(Kader!$B$4:$B$23,MATCH($C146,Kader!$A$4:$A$23,0)),"Nr. nicht im Kader"))</f>
        <v/>
      </c>
      <c r="E146" s="26" t="n"/>
      <c r="F146" s="26" t="n"/>
      <c r="G146" s="26" t="n"/>
    </row>
    <row r="147">
      <c r="A147" s="26" t="n"/>
      <c r="B147" s="25" t="n"/>
      <c r="C147" s="25" t="n"/>
      <c r="D147" s="29">
        <f>IF($C147="","",IFERROR(INDEX(Kader!$B$4:$B$23,MATCH($C147,Kader!$A$4:$A$23,0)),"Nr. nicht im Kader"))</f>
        <v/>
      </c>
      <c r="E147" s="26" t="n"/>
      <c r="F147" s="26" t="n"/>
      <c r="G147" s="26" t="n"/>
    </row>
    <row r="148">
      <c r="A148" s="26" t="n"/>
      <c r="B148" s="25" t="n"/>
      <c r="C148" s="25" t="n"/>
      <c r="D148" s="29">
        <f>IF($C148="","",IFERROR(INDEX(Kader!$B$4:$B$23,MATCH($C148,Kader!$A$4:$A$23,0)),"Nr. nicht im Kader"))</f>
        <v/>
      </c>
      <c r="E148" s="26" t="n"/>
      <c r="F148" s="26" t="n"/>
      <c r="G148" s="26" t="n"/>
    </row>
    <row r="149">
      <c r="A149" s="26" t="n"/>
      <c r="B149" s="25" t="n"/>
      <c r="C149" s="25" t="n"/>
      <c r="D149" s="29">
        <f>IF($C149="","",IFERROR(INDEX(Kader!$B$4:$B$23,MATCH($C149,Kader!$A$4:$A$23,0)),"Nr. nicht im Kader"))</f>
        <v/>
      </c>
      <c r="E149" s="26" t="n"/>
      <c r="F149" s="26" t="n"/>
      <c r="G149" s="26" t="n"/>
    </row>
    <row r="150">
      <c r="A150" s="26" t="n"/>
      <c r="B150" s="25" t="n"/>
      <c r="C150" s="25" t="n"/>
      <c r="D150" s="29">
        <f>IF($C150="","",IFERROR(INDEX(Kader!$B$4:$B$23,MATCH($C150,Kader!$A$4:$A$23,0)),"Nr. nicht im Kader"))</f>
        <v/>
      </c>
      <c r="E150" s="26" t="n"/>
      <c r="F150" s="26" t="n"/>
      <c r="G150" s="26" t="n"/>
    </row>
    <row r="151">
      <c r="A151" s="26" t="n"/>
      <c r="B151" s="25" t="n"/>
      <c r="C151" s="25" t="n"/>
      <c r="D151" s="29">
        <f>IF($C151="","",IFERROR(INDEX(Kader!$B$4:$B$23,MATCH($C151,Kader!$A$4:$A$23,0)),"Nr. nicht im Kader"))</f>
        <v/>
      </c>
      <c r="E151" s="26" t="n"/>
      <c r="F151" s="26" t="n"/>
      <c r="G151" s="26" t="n"/>
    </row>
    <row r="152">
      <c r="A152" s="26" t="n"/>
      <c r="B152" s="25" t="n"/>
      <c r="C152" s="25" t="n"/>
      <c r="D152" s="29">
        <f>IF($C152="","",IFERROR(INDEX(Kader!$B$4:$B$23,MATCH($C152,Kader!$A$4:$A$23,0)),"Nr. nicht im Kader"))</f>
        <v/>
      </c>
      <c r="E152" s="26" t="n"/>
      <c r="F152" s="26" t="n"/>
      <c r="G152" s="26" t="n"/>
    </row>
    <row r="153">
      <c r="A153" s="26" t="n"/>
      <c r="B153" s="25" t="n"/>
      <c r="C153" s="25" t="n"/>
      <c r="D153" s="29">
        <f>IF($C153="","",IFERROR(INDEX(Kader!$B$4:$B$23,MATCH($C153,Kader!$A$4:$A$23,0)),"Nr. nicht im Kader"))</f>
        <v/>
      </c>
      <c r="E153" s="26" t="n"/>
      <c r="F153" s="26" t="n"/>
      <c r="G153" s="26" t="n"/>
    </row>
    <row r="154">
      <c r="A154" s="26" t="n"/>
      <c r="B154" s="25" t="n"/>
      <c r="C154" s="25" t="n"/>
      <c r="D154" s="29">
        <f>IF($C154="","",IFERROR(INDEX(Kader!$B$4:$B$23,MATCH($C154,Kader!$A$4:$A$23,0)),"Nr. nicht im Kader"))</f>
        <v/>
      </c>
      <c r="E154" s="26" t="n"/>
      <c r="F154" s="26" t="n"/>
      <c r="G154" s="26" t="n"/>
    </row>
    <row r="155">
      <c r="A155" s="26" t="n"/>
      <c r="B155" s="25" t="n"/>
      <c r="C155" s="25" t="n"/>
      <c r="D155" s="29">
        <f>IF($C155="","",IFERROR(INDEX(Kader!$B$4:$B$23,MATCH($C155,Kader!$A$4:$A$23,0)),"Nr. nicht im Kader"))</f>
        <v/>
      </c>
      <c r="E155" s="26" t="n"/>
      <c r="F155" s="26" t="n"/>
      <c r="G155" s="26" t="n"/>
    </row>
    <row r="156">
      <c r="A156" s="26" t="n"/>
      <c r="B156" s="25" t="n"/>
      <c r="C156" s="25" t="n"/>
      <c r="D156" s="29">
        <f>IF($C156="","",IFERROR(INDEX(Kader!$B$4:$B$23,MATCH($C156,Kader!$A$4:$A$23,0)),"Nr. nicht im Kader"))</f>
        <v/>
      </c>
      <c r="E156" s="26" t="n"/>
      <c r="F156" s="26" t="n"/>
      <c r="G156" s="26" t="n"/>
    </row>
    <row r="157">
      <c r="A157" s="26" t="n"/>
      <c r="B157" s="25" t="n"/>
      <c r="C157" s="25" t="n"/>
      <c r="D157" s="29">
        <f>IF($C157="","",IFERROR(INDEX(Kader!$B$4:$B$23,MATCH($C157,Kader!$A$4:$A$23,0)),"Nr. nicht im Kader"))</f>
        <v/>
      </c>
      <c r="E157" s="26" t="n"/>
      <c r="F157" s="26" t="n"/>
      <c r="G157" s="26" t="n"/>
    </row>
    <row r="158">
      <c r="A158" s="26" t="n"/>
      <c r="B158" s="25" t="n"/>
      <c r="C158" s="25" t="n"/>
      <c r="D158" s="29">
        <f>IF($C158="","",IFERROR(INDEX(Kader!$B$4:$B$23,MATCH($C158,Kader!$A$4:$A$23,0)),"Nr. nicht im Kader"))</f>
        <v/>
      </c>
      <c r="E158" s="26" t="n"/>
      <c r="F158" s="26" t="n"/>
      <c r="G158" s="26" t="n"/>
    </row>
    <row r="159">
      <c r="A159" s="26" t="n"/>
      <c r="B159" s="25" t="n"/>
      <c r="C159" s="25" t="n"/>
      <c r="D159" s="29">
        <f>IF($C159="","",IFERROR(INDEX(Kader!$B$4:$B$23,MATCH($C159,Kader!$A$4:$A$23,0)),"Nr. nicht im Kader"))</f>
        <v/>
      </c>
      <c r="E159" s="26" t="n"/>
      <c r="F159" s="26" t="n"/>
      <c r="G159" s="26" t="n"/>
    </row>
    <row r="160">
      <c r="A160" s="26" t="n"/>
      <c r="B160" s="25" t="n"/>
      <c r="C160" s="25" t="n"/>
      <c r="D160" s="29">
        <f>IF($C160="","",IFERROR(INDEX(Kader!$B$4:$B$23,MATCH($C160,Kader!$A$4:$A$23,0)),"Nr. nicht im Kader"))</f>
        <v/>
      </c>
      <c r="E160" s="26" t="n"/>
      <c r="F160" s="26" t="n"/>
      <c r="G160" s="26" t="n"/>
    </row>
    <row r="161">
      <c r="A161" s="26" t="n"/>
      <c r="B161" s="25" t="n"/>
      <c r="C161" s="25" t="n"/>
      <c r="D161" s="29">
        <f>IF($C161="","",IFERROR(INDEX(Kader!$B$4:$B$23,MATCH($C161,Kader!$A$4:$A$23,0)),"Nr. nicht im Kader"))</f>
        <v/>
      </c>
      <c r="E161" s="26" t="n"/>
      <c r="F161" s="26" t="n"/>
      <c r="G161" s="26" t="n"/>
    </row>
    <row r="162">
      <c r="A162" s="26" t="n"/>
      <c r="B162" s="25" t="n"/>
      <c r="C162" s="25" t="n"/>
      <c r="D162" s="29">
        <f>IF($C162="","",IFERROR(INDEX(Kader!$B$4:$B$23,MATCH($C162,Kader!$A$4:$A$23,0)),"Nr. nicht im Kader"))</f>
        <v/>
      </c>
      <c r="E162" s="26" t="n"/>
      <c r="F162" s="26" t="n"/>
      <c r="G162" s="26" t="n"/>
    </row>
    <row r="163">
      <c r="A163" s="26" t="n"/>
      <c r="B163" s="25" t="n"/>
      <c r="C163" s="25" t="n"/>
      <c r="D163" s="29">
        <f>IF($C163="","",IFERROR(INDEX(Kader!$B$4:$B$23,MATCH($C163,Kader!$A$4:$A$23,0)),"Nr. nicht im Kader"))</f>
        <v/>
      </c>
      <c r="E163" s="26" t="n"/>
      <c r="F163" s="26" t="n"/>
      <c r="G163" s="26" t="n"/>
    </row>
    <row r="164">
      <c r="A164" s="26" t="n"/>
      <c r="B164" s="25" t="n"/>
      <c r="C164" s="25" t="n"/>
      <c r="D164" s="29">
        <f>IF($C164="","",IFERROR(INDEX(Kader!$B$4:$B$23,MATCH($C164,Kader!$A$4:$A$23,0)),"Nr. nicht im Kader"))</f>
        <v/>
      </c>
      <c r="E164" s="26" t="n"/>
      <c r="F164" s="26" t="n"/>
      <c r="G164" s="26" t="n"/>
    </row>
    <row r="165">
      <c r="A165" s="26" t="n"/>
      <c r="B165" s="25" t="n"/>
      <c r="C165" s="25" t="n"/>
      <c r="D165" s="29">
        <f>IF($C165="","",IFERROR(INDEX(Kader!$B$4:$B$23,MATCH($C165,Kader!$A$4:$A$23,0)),"Nr. nicht im Kader"))</f>
        <v/>
      </c>
      <c r="E165" s="26" t="n"/>
      <c r="F165" s="26" t="n"/>
      <c r="G165" s="26" t="n"/>
    </row>
    <row r="166">
      <c r="A166" s="26" t="n"/>
      <c r="B166" s="25" t="n"/>
      <c r="C166" s="25" t="n"/>
      <c r="D166" s="29">
        <f>IF($C166="","",IFERROR(INDEX(Kader!$B$4:$B$23,MATCH($C166,Kader!$A$4:$A$23,0)),"Nr. nicht im Kader"))</f>
        <v/>
      </c>
      <c r="E166" s="26" t="n"/>
      <c r="F166" s="26" t="n"/>
      <c r="G166" s="26" t="n"/>
    </row>
    <row r="167">
      <c r="A167" s="26" t="n"/>
      <c r="B167" s="25" t="n"/>
      <c r="C167" s="25" t="n"/>
      <c r="D167" s="29">
        <f>IF($C167="","",IFERROR(INDEX(Kader!$B$4:$B$23,MATCH($C167,Kader!$A$4:$A$23,0)),"Nr. nicht im Kader"))</f>
        <v/>
      </c>
      <c r="E167" s="26" t="n"/>
      <c r="F167" s="26" t="n"/>
      <c r="G167" s="26" t="n"/>
    </row>
    <row r="168">
      <c r="A168" s="26" t="n"/>
      <c r="B168" s="25" t="n"/>
      <c r="C168" s="25" t="n"/>
      <c r="D168" s="29">
        <f>IF($C168="","",IFERROR(INDEX(Kader!$B$4:$B$23,MATCH($C168,Kader!$A$4:$A$23,0)),"Nr. nicht im Kader"))</f>
        <v/>
      </c>
      <c r="E168" s="26" t="n"/>
      <c r="F168" s="26" t="n"/>
      <c r="G168" s="26" t="n"/>
    </row>
    <row r="169">
      <c r="A169" s="26" t="n"/>
      <c r="B169" s="25" t="n"/>
      <c r="C169" s="25" t="n"/>
      <c r="D169" s="29">
        <f>IF($C169="","",IFERROR(INDEX(Kader!$B$4:$B$23,MATCH($C169,Kader!$A$4:$A$23,0)),"Nr. nicht im Kader"))</f>
        <v/>
      </c>
      <c r="E169" s="26" t="n"/>
      <c r="F169" s="26" t="n"/>
      <c r="G169" s="26" t="n"/>
    </row>
    <row r="170">
      <c r="A170" s="26" t="n"/>
      <c r="B170" s="25" t="n"/>
      <c r="C170" s="25" t="n"/>
      <c r="D170" s="29">
        <f>IF($C170="","",IFERROR(INDEX(Kader!$B$4:$B$23,MATCH($C170,Kader!$A$4:$A$23,0)),"Nr. nicht im Kader"))</f>
        <v/>
      </c>
      <c r="E170" s="26" t="n"/>
      <c r="F170" s="26" t="n"/>
      <c r="G170" s="26" t="n"/>
    </row>
    <row r="171">
      <c r="A171" s="26" t="n"/>
      <c r="B171" s="25" t="n"/>
      <c r="C171" s="25" t="n"/>
      <c r="D171" s="29">
        <f>IF($C171="","",IFERROR(INDEX(Kader!$B$4:$B$23,MATCH($C171,Kader!$A$4:$A$23,0)),"Nr. nicht im Kader"))</f>
        <v/>
      </c>
      <c r="E171" s="26" t="n"/>
      <c r="F171" s="26" t="n"/>
      <c r="G171" s="26" t="n"/>
    </row>
    <row r="172">
      <c r="A172" s="26" t="n"/>
      <c r="B172" s="25" t="n"/>
      <c r="C172" s="25" t="n"/>
      <c r="D172" s="29">
        <f>IF($C172="","",IFERROR(INDEX(Kader!$B$4:$B$23,MATCH($C172,Kader!$A$4:$A$23,0)),"Nr. nicht im Kader"))</f>
        <v/>
      </c>
      <c r="E172" s="26" t="n"/>
      <c r="F172" s="26" t="n"/>
      <c r="G172" s="26" t="n"/>
    </row>
    <row r="173">
      <c r="A173" s="26" t="n"/>
      <c r="B173" s="25" t="n"/>
      <c r="C173" s="25" t="n"/>
      <c r="D173" s="29">
        <f>IF($C173="","",IFERROR(INDEX(Kader!$B$4:$B$23,MATCH($C173,Kader!$A$4:$A$23,0)),"Nr. nicht im Kader"))</f>
        <v/>
      </c>
      <c r="E173" s="26" t="n"/>
      <c r="F173" s="26" t="n"/>
      <c r="G173" s="26" t="n"/>
    </row>
    <row r="174">
      <c r="A174" s="26" t="n"/>
      <c r="B174" s="25" t="n"/>
      <c r="C174" s="25" t="n"/>
      <c r="D174" s="29">
        <f>IF($C174="","",IFERROR(INDEX(Kader!$B$4:$B$23,MATCH($C174,Kader!$A$4:$A$23,0)),"Nr. nicht im Kader"))</f>
        <v/>
      </c>
      <c r="E174" s="26" t="n"/>
      <c r="F174" s="26" t="n"/>
      <c r="G174" s="26" t="n"/>
    </row>
    <row r="175">
      <c r="A175" s="26" t="n"/>
      <c r="B175" s="25" t="n"/>
      <c r="C175" s="25" t="n"/>
      <c r="D175" s="29">
        <f>IF($C175="","",IFERROR(INDEX(Kader!$B$4:$B$23,MATCH($C175,Kader!$A$4:$A$23,0)),"Nr. nicht im Kader"))</f>
        <v/>
      </c>
      <c r="E175" s="26" t="n"/>
      <c r="F175" s="26" t="n"/>
      <c r="G175" s="26" t="n"/>
    </row>
    <row r="176">
      <c r="A176" s="26" t="n"/>
      <c r="B176" s="25" t="n"/>
      <c r="C176" s="25" t="n"/>
      <c r="D176" s="29">
        <f>IF($C176="","",IFERROR(INDEX(Kader!$B$4:$B$23,MATCH($C176,Kader!$A$4:$A$23,0)),"Nr. nicht im Kader"))</f>
        <v/>
      </c>
      <c r="E176" s="26" t="n"/>
      <c r="F176" s="26" t="n"/>
      <c r="G176" s="26" t="n"/>
    </row>
    <row r="177">
      <c r="A177" s="26" t="n"/>
      <c r="B177" s="25" t="n"/>
      <c r="C177" s="25" t="n"/>
      <c r="D177" s="29">
        <f>IF($C177="","",IFERROR(INDEX(Kader!$B$4:$B$23,MATCH($C177,Kader!$A$4:$A$23,0)),"Nr. nicht im Kader"))</f>
        <v/>
      </c>
      <c r="E177" s="26" t="n"/>
      <c r="F177" s="26" t="n"/>
      <c r="G177" s="26" t="n"/>
    </row>
    <row r="178">
      <c r="A178" s="26" t="n"/>
      <c r="B178" s="25" t="n"/>
      <c r="C178" s="25" t="n"/>
      <c r="D178" s="29">
        <f>IF($C178="","",IFERROR(INDEX(Kader!$B$4:$B$23,MATCH($C178,Kader!$A$4:$A$23,0)),"Nr. nicht im Kader"))</f>
        <v/>
      </c>
      <c r="E178" s="26" t="n"/>
      <c r="F178" s="26" t="n"/>
      <c r="G178" s="26" t="n"/>
    </row>
    <row r="179">
      <c r="A179" s="26" t="n"/>
      <c r="B179" s="25" t="n"/>
      <c r="C179" s="25" t="n"/>
      <c r="D179" s="29">
        <f>IF($C179="","",IFERROR(INDEX(Kader!$B$4:$B$23,MATCH($C179,Kader!$A$4:$A$23,0)),"Nr. nicht im Kader"))</f>
        <v/>
      </c>
      <c r="E179" s="26" t="n"/>
      <c r="F179" s="26" t="n"/>
      <c r="G179" s="26" t="n"/>
    </row>
    <row r="180">
      <c r="A180" s="26" t="n"/>
      <c r="B180" s="25" t="n"/>
      <c r="C180" s="25" t="n"/>
      <c r="D180" s="29">
        <f>IF($C180="","",IFERROR(INDEX(Kader!$B$4:$B$23,MATCH($C180,Kader!$A$4:$A$23,0)),"Nr. nicht im Kader"))</f>
        <v/>
      </c>
      <c r="E180" s="26" t="n"/>
      <c r="F180" s="26" t="n"/>
      <c r="G180" s="26" t="n"/>
    </row>
    <row r="181">
      <c r="A181" s="26" t="n"/>
      <c r="B181" s="25" t="n"/>
      <c r="C181" s="25" t="n"/>
      <c r="D181" s="29">
        <f>IF($C181="","",IFERROR(INDEX(Kader!$B$4:$B$23,MATCH($C181,Kader!$A$4:$A$23,0)),"Nr. nicht im Kader"))</f>
        <v/>
      </c>
      <c r="E181" s="26" t="n"/>
      <c r="F181" s="26" t="n"/>
      <c r="G181" s="26" t="n"/>
    </row>
    <row r="182">
      <c r="A182" s="26" t="n"/>
      <c r="B182" s="25" t="n"/>
      <c r="C182" s="25" t="n"/>
      <c r="D182" s="29">
        <f>IF($C182="","",IFERROR(INDEX(Kader!$B$4:$B$23,MATCH($C182,Kader!$A$4:$A$23,0)),"Nr. nicht im Kader"))</f>
        <v/>
      </c>
      <c r="E182" s="26" t="n"/>
      <c r="F182" s="26" t="n"/>
      <c r="G182" s="26" t="n"/>
    </row>
    <row r="183">
      <c r="A183" s="26" t="n"/>
      <c r="B183" s="25" t="n"/>
      <c r="C183" s="25" t="n"/>
      <c r="D183" s="29">
        <f>IF($C183="","",IFERROR(INDEX(Kader!$B$4:$B$23,MATCH($C183,Kader!$A$4:$A$23,0)),"Nr. nicht im Kader"))</f>
        <v/>
      </c>
      <c r="E183" s="26" t="n"/>
      <c r="F183" s="26" t="n"/>
      <c r="G183" s="26" t="n"/>
    </row>
    <row r="184">
      <c r="A184" s="26" t="n"/>
      <c r="B184" s="25" t="n"/>
      <c r="C184" s="25" t="n"/>
      <c r="D184" s="29">
        <f>IF($C184="","",IFERROR(INDEX(Kader!$B$4:$B$23,MATCH($C184,Kader!$A$4:$A$23,0)),"Nr. nicht im Kader"))</f>
        <v/>
      </c>
      <c r="E184" s="26" t="n"/>
      <c r="F184" s="26" t="n"/>
      <c r="G184" s="26" t="n"/>
    </row>
    <row r="185">
      <c r="A185" s="26" t="n"/>
      <c r="B185" s="25" t="n"/>
      <c r="C185" s="25" t="n"/>
      <c r="D185" s="29">
        <f>IF($C185="","",IFERROR(INDEX(Kader!$B$4:$B$23,MATCH($C185,Kader!$A$4:$A$23,0)),"Nr. nicht im Kader"))</f>
        <v/>
      </c>
      <c r="E185" s="26" t="n"/>
      <c r="F185" s="26" t="n"/>
      <c r="G185" s="26" t="n"/>
    </row>
    <row r="186">
      <c r="A186" s="26" t="n"/>
      <c r="B186" s="25" t="n"/>
      <c r="C186" s="25" t="n"/>
      <c r="D186" s="29">
        <f>IF($C186="","",IFERROR(INDEX(Kader!$B$4:$B$23,MATCH($C186,Kader!$A$4:$A$23,0)),"Nr. nicht im Kader"))</f>
        <v/>
      </c>
      <c r="E186" s="26" t="n"/>
      <c r="F186" s="26" t="n"/>
      <c r="G186" s="26" t="n"/>
    </row>
    <row r="187">
      <c r="A187" s="26" t="n"/>
      <c r="B187" s="25" t="n"/>
      <c r="C187" s="25" t="n"/>
      <c r="D187" s="29">
        <f>IF($C187="","",IFERROR(INDEX(Kader!$B$4:$B$23,MATCH($C187,Kader!$A$4:$A$23,0)),"Nr. nicht im Kader"))</f>
        <v/>
      </c>
      <c r="E187" s="26" t="n"/>
      <c r="F187" s="26" t="n"/>
      <c r="G187" s="26" t="n"/>
    </row>
    <row r="188">
      <c r="A188" s="26" t="n"/>
      <c r="B188" s="25" t="n"/>
      <c r="C188" s="25" t="n"/>
      <c r="D188" s="29">
        <f>IF($C188="","",IFERROR(INDEX(Kader!$B$4:$B$23,MATCH($C188,Kader!$A$4:$A$23,0)),"Nr. nicht im Kader"))</f>
        <v/>
      </c>
      <c r="E188" s="26" t="n"/>
      <c r="F188" s="26" t="n"/>
      <c r="G188" s="26" t="n"/>
    </row>
    <row r="189">
      <c r="A189" s="26" t="n"/>
      <c r="B189" s="25" t="n"/>
      <c r="C189" s="25" t="n"/>
      <c r="D189" s="29">
        <f>IF($C189="","",IFERROR(INDEX(Kader!$B$4:$B$23,MATCH($C189,Kader!$A$4:$A$23,0)),"Nr. nicht im Kader"))</f>
        <v/>
      </c>
      <c r="E189" s="26" t="n"/>
      <c r="F189" s="26" t="n"/>
      <c r="G189" s="26" t="n"/>
    </row>
    <row r="190">
      <c r="A190" s="26" t="n"/>
      <c r="B190" s="25" t="n"/>
      <c r="C190" s="25" t="n"/>
      <c r="D190" s="29">
        <f>IF($C190="","",IFERROR(INDEX(Kader!$B$4:$B$23,MATCH($C190,Kader!$A$4:$A$23,0)),"Nr. nicht im Kader"))</f>
        <v/>
      </c>
      <c r="E190" s="26" t="n"/>
      <c r="F190" s="26" t="n"/>
      <c r="G190" s="26" t="n"/>
    </row>
    <row r="191">
      <c r="A191" s="26" t="n"/>
      <c r="B191" s="25" t="n"/>
      <c r="C191" s="25" t="n"/>
      <c r="D191" s="29">
        <f>IF($C191="","",IFERROR(INDEX(Kader!$B$4:$B$23,MATCH($C191,Kader!$A$4:$A$23,0)),"Nr. nicht im Kader"))</f>
        <v/>
      </c>
      <c r="E191" s="26" t="n"/>
      <c r="F191" s="26" t="n"/>
      <c r="G191" s="26" t="n"/>
    </row>
    <row r="192">
      <c r="A192" s="26" t="n"/>
      <c r="B192" s="25" t="n"/>
      <c r="C192" s="25" t="n"/>
      <c r="D192" s="29">
        <f>IF($C192="","",IFERROR(INDEX(Kader!$B$4:$B$23,MATCH($C192,Kader!$A$4:$A$23,0)),"Nr. nicht im Kader"))</f>
        <v/>
      </c>
      <c r="E192" s="26" t="n"/>
      <c r="F192" s="26" t="n"/>
      <c r="G192" s="26" t="n"/>
    </row>
    <row r="193">
      <c r="A193" s="26" t="n"/>
      <c r="B193" s="25" t="n"/>
      <c r="C193" s="25" t="n"/>
      <c r="D193" s="29">
        <f>IF($C193="","",IFERROR(INDEX(Kader!$B$4:$B$23,MATCH($C193,Kader!$A$4:$A$23,0)),"Nr. nicht im Kader"))</f>
        <v/>
      </c>
      <c r="E193" s="26" t="n"/>
      <c r="F193" s="26" t="n"/>
      <c r="G193" s="26" t="n"/>
    </row>
    <row r="194">
      <c r="A194" s="26" t="n"/>
      <c r="B194" s="25" t="n"/>
      <c r="C194" s="25" t="n"/>
      <c r="D194" s="29">
        <f>IF($C194="","",IFERROR(INDEX(Kader!$B$4:$B$23,MATCH($C194,Kader!$A$4:$A$23,0)),"Nr. nicht im Kader"))</f>
        <v/>
      </c>
      <c r="E194" s="26" t="n"/>
      <c r="F194" s="26" t="n"/>
      <c r="G194" s="26" t="n"/>
    </row>
    <row r="195">
      <c r="A195" s="26" t="n"/>
      <c r="B195" s="25" t="n"/>
      <c r="C195" s="25" t="n"/>
      <c r="D195" s="29">
        <f>IF($C195="","",IFERROR(INDEX(Kader!$B$4:$B$23,MATCH($C195,Kader!$A$4:$A$23,0)),"Nr. nicht im Kader"))</f>
        <v/>
      </c>
      <c r="E195" s="26" t="n"/>
      <c r="F195" s="26" t="n"/>
      <c r="G195" s="26" t="n"/>
    </row>
    <row r="196">
      <c r="A196" s="26" t="n"/>
      <c r="B196" s="25" t="n"/>
      <c r="C196" s="25" t="n"/>
      <c r="D196" s="29">
        <f>IF($C196="","",IFERROR(INDEX(Kader!$B$4:$B$23,MATCH($C196,Kader!$A$4:$A$23,0)),"Nr. nicht im Kader"))</f>
        <v/>
      </c>
      <c r="E196" s="26" t="n"/>
      <c r="F196" s="26" t="n"/>
      <c r="G196" s="26" t="n"/>
    </row>
    <row r="197">
      <c r="A197" s="26" t="n"/>
      <c r="B197" s="25" t="n"/>
      <c r="C197" s="25" t="n"/>
      <c r="D197" s="29">
        <f>IF($C197="","",IFERROR(INDEX(Kader!$B$4:$B$23,MATCH($C197,Kader!$A$4:$A$23,0)),"Nr. nicht im Kader"))</f>
        <v/>
      </c>
      <c r="E197" s="26" t="n"/>
      <c r="F197" s="26" t="n"/>
      <c r="G197" s="26" t="n"/>
    </row>
    <row r="198">
      <c r="A198" s="26" t="n"/>
      <c r="B198" s="25" t="n"/>
      <c r="C198" s="25" t="n"/>
      <c r="D198" s="29">
        <f>IF($C198="","",IFERROR(INDEX(Kader!$B$4:$B$23,MATCH($C198,Kader!$A$4:$A$23,0)),"Nr. nicht im Kader"))</f>
        <v/>
      </c>
      <c r="E198" s="26" t="n"/>
      <c r="F198" s="26" t="n"/>
      <c r="G198" s="26" t="n"/>
    </row>
    <row r="199">
      <c r="A199" s="26" t="n"/>
      <c r="B199" s="25" t="n"/>
      <c r="C199" s="25" t="n"/>
      <c r="D199" s="29">
        <f>IF($C199="","",IFERROR(INDEX(Kader!$B$4:$B$23,MATCH($C199,Kader!$A$4:$A$23,0)),"Nr. nicht im Kader"))</f>
        <v/>
      </c>
      <c r="E199" s="26" t="n"/>
      <c r="F199" s="26" t="n"/>
      <c r="G199" s="26" t="n"/>
    </row>
    <row r="200">
      <c r="A200" s="26" t="n"/>
      <c r="B200" s="25" t="n"/>
      <c r="C200" s="25" t="n"/>
      <c r="D200" s="29">
        <f>IF($C200="","",IFERROR(INDEX(Kader!$B$4:$B$23,MATCH($C200,Kader!$A$4:$A$23,0)),"Nr. nicht im Kader"))</f>
        <v/>
      </c>
      <c r="E200" s="26" t="n"/>
      <c r="F200" s="26" t="n"/>
      <c r="G200" s="26" t="n"/>
    </row>
    <row r="201">
      <c r="A201" s="26" t="n"/>
      <c r="B201" s="25" t="n"/>
      <c r="C201" s="25" t="n"/>
      <c r="D201" s="29">
        <f>IF($C201="","",IFERROR(INDEX(Kader!$B$4:$B$23,MATCH($C201,Kader!$A$4:$A$23,0)),"Nr. nicht im Kader"))</f>
        <v/>
      </c>
      <c r="E201" s="26" t="n"/>
      <c r="F201" s="26" t="n"/>
      <c r="G201" s="26" t="n"/>
    </row>
    <row r="202">
      <c r="A202" s="26" t="n"/>
      <c r="B202" s="25" t="n"/>
      <c r="C202" s="25" t="n"/>
      <c r="D202" s="29">
        <f>IF($C202="","",IFERROR(INDEX(Kader!$B$4:$B$23,MATCH($C202,Kader!$A$4:$A$23,0)),"Nr. nicht im Kader"))</f>
        <v/>
      </c>
      <c r="E202" s="26" t="n"/>
      <c r="F202" s="26" t="n"/>
      <c r="G202" s="26" t="n"/>
    </row>
    <row r="203">
      <c r="A203" s="26" t="n"/>
      <c r="B203" s="25" t="n"/>
      <c r="C203" s="25" t="n"/>
      <c r="D203" s="29">
        <f>IF($C203="","",IFERROR(INDEX(Kader!$B$4:$B$23,MATCH($C203,Kader!$A$4:$A$23,0)),"Nr. nicht im Kader"))</f>
        <v/>
      </c>
      <c r="E203" s="26" t="n"/>
      <c r="F203" s="26" t="n"/>
      <c r="G203" s="26" t="n"/>
    </row>
    <row r="204">
      <c r="A204" s="26" t="n"/>
      <c r="B204" s="25" t="n"/>
      <c r="C204" s="25" t="n"/>
      <c r="D204" s="29">
        <f>IF($C204="","",IFERROR(INDEX(Kader!$B$4:$B$23,MATCH($C204,Kader!$A$4:$A$23,0)),"Nr. nicht im Kader"))</f>
        <v/>
      </c>
      <c r="E204" s="26" t="n"/>
      <c r="F204" s="26" t="n"/>
      <c r="G204" s="26" t="n"/>
    </row>
    <row r="205">
      <c r="A205" s="26" t="n"/>
      <c r="B205" s="25" t="n"/>
      <c r="C205" s="25" t="n"/>
      <c r="D205" s="29">
        <f>IF($C205="","",IFERROR(INDEX(Kader!$B$4:$B$23,MATCH($C205,Kader!$A$4:$A$23,0)),"Nr. nicht im Kader"))</f>
        <v/>
      </c>
      <c r="E205" s="26" t="n"/>
      <c r="F205" s="26" t="n"/>
      <c r="G205" s="26" t="n"/>
    </row>
    <row r="206">
      <c r="A206" s="26" t="n"/>
      <c r="B206" s="25" t="n"/>
      <c r="C206" s="25" t="n"/>
      <c r="D206" s="29">
        <f>IF($C206="","",IFERROR(INDEX(Kader!$B$4:$B$23,MATCH($C206,Kader!$A$4:$A$23,0)),"Nr. nicht im Kader"))</f>
        <v/>
      </c>
      <c r="E206" s="26" t="n"/>
      <c r="F206" s="26" t="n"/>
      <c r="G206" s="26" t="n"/>
    </row>
    <row r="207">
      <c r="A207" s="26" t="n"/>
      <c r="B207" s="25" t="n"/>
      <c r="C207" s="25" t="n"/>
      <c r="D207" s="29">
        <f>IF($C207="","",IFERROR(INDEX(Kader!$B$4:$B$23,MATCH($C207,Kader!$A$4:$A$23,0)),"Nr. nicht im Kader"))</f>
        <v/>
      </c>
      <c r="E207" s="26" t="n"/>
      <c r="F207" s="26" t="n"/>
      <c r="G207" s="26" t="n"/>
    </row>
    <row r="208">
      <c r="A208" s="26" t="n"/>
      <c r="B208" s="25" t="n"/>
      <c r="C208" s="25" t="n"/>
      <c r="D208" s="29">
        <f>IF($C208="","",IFERROR(INDEX(Kader!$B$4:$B$23,MATCH($C208,Kader!$A$4:$A$23,0)),"Nr. nicht im Kader"))</f>
        <v/>
      </c>
      <c r="E208" s="26" t="n"/>
      <c r="F208" s="26" t="n"/>
      <c r="G208" s="26" t="n"/>
    </row>
    <row r="209">
      <c r="A209" s="26" t="n"/>
      <c r="B209" s="25" t="n"/>
      <c r="C209" s="25" t="n"/>
      <c r="D209" s="29">
        <f>IF($C209="","",IFERROR(INDEX(Kader!$B$4:$B$23,MATCH($C209,Kader!$A$4:$A$23,0)),"Nr. nicht im Kader"))</f>
        <v/>
      </c>
      <c r="E209" s="26" t="n"/>
      <c r="F209" s="26" t="n"/>
      <c r="G209" s="26" t="n"/>
    </row>
    <row r="210">
      <c r="A210" s="26" t="n"/>
      <c r="B210" s="25" t="n"/>
      <c r="C210" s="25" t="n"/>
      <c r="D210" s="29">
        <f>IF($C210="","",IFERROR(INDEX(Kader!$B$4:$B$23,MATCH($C210,Kader!$A$4:$A$23,0)),"Nr. nicht im Kader"))</f>
        <v/>
      </c>
      <c r="E210" s="26" t="n"/>
      <c r="F210" s="26" t="n"/>
      <c r="G210" s="26" t="n"/>
    </row>
    <row r="211">
      <c r="A211" s="26" t="n"/>
      <c r="B211" s="25" t="n"/>
      <c r="C211" s="25" t="n"/>
      <c r="D211" s="29">
        <f>IF($C211="","",IFERROR(INDEX(Kader!$B$4:$B$23,MATCH($C211,Kader!$A$4:$A$23,0)),"Nr. nicht im Kader"))</f>
        <v/>
      </c>
      <c r="E211" s="26" t="n"/>
      <c r="F211" s="26" t="n"/>
      <c r="G211" s="26" t="n"/>
    </row>
    <row r="212">
      <c r="A212" s="26" t="n"/>
      <c r="B212" s="25" t="n"/>
      <c r="C212" s="25" t="n"/>
      <c r="D212" s="29">
        <f>IF($C212="","",IFERROR(INDEX(Kader!$B$4:$B$23,MATCH($C212,Kader!$A$4:$A$23,0)),"Nr. nicht im Kader"))</f>
        <v/>
      </c>
      <c r="E212" s="26" t="n"/>
      <c r="F212" s="26" t="n"/>
      <c r="G212" s="26" t="n"/>
    </row>
    <row r="213">
      <c r="A213" s="26" t="n"/>
      <c r="B213" s="25" t="n"/>
      <c r="C213" s="25" t="n"/>
      <c r="D213" s="29">
        <f>IF($C213="","",IFERROR(INDEX(Kader!$B$4:$B$23,MATCH($C213,Kader!$A$4:$A$23,0)),"Nr. nicht im Kader"))</f>
        <v/>
      </c>
      <c r="E213" s="26" t="n"/>
      <c r="F213" s="26" t="n"/>
      <c r="G213" s="26" t="n"/>
    </row>
    <row r="214">
      <c r="A214" s="26" t="n"/>
      <c r="B214" s="25" t="n"/>
      <c r="C214" s="25" t="n"/>
      <c r="D214" s="29">
        <f>IF($C214="","",IFERROR(INDEX(Kader!$B$4:$B$23,MATCH($C214,Kader!$A$4:$A$23,0)),"Nr. nicht im Kader"))</f>
        <v/>
      </c>
      <c r="E214" s="26" t="n"/>
      <c r="F214" s="26" t="n"/>
      <c r="G214" s="26" t="n"/>
    </row>
    <row r="215">
      <c r="A215" s="26" t="n"/>
      <c r="B215" s="25" t="n"/>
      <c r="C215" s="25" t="n"/>
      <c r="D215" s="29">
        <f>IF($C215="","",IFERROR(INDEX(Kader!$B$4:$B$23,MATCH($C215,Kader!$A$4:$A$23,0)),"Nr. nicht im Kader"))</f>
        <v/>
      </c>
      <c r="E215" s="26" t="n"/>
      <c r="F215" s="26" t="n"/>
      <c r="G215" s="26" t="n"/>
    </row>
    <row r="216">
      <c r="A216" s="26" t="n"/>
      <c r="B216" s="25" t="n"/>
      <c r="C216" s="25" t="n"/>
      <c r="D216" s="29">
        <f>IF($C216="","",IFERROR(INDEX(Kader!$B$4:$B$23,MATCH($C216,Kader!$A$4:$A$23,0)),"Nr. nicht im Kader"))</f>
        <v/>
      </c>
      <c r="E216" s="26" t="n"/>
      <c r="F216" s="26" t="n"/>
      <c r="G216" s="26" t="n"/>
    </row>
    <row r="217">
      <c r="A217" s="26" t="n"/>
      <c r="B217" s="25" t="n"/>
      <c r="C217" s="25" t="n"/>
      <c r="D217" s="29">
        <f>IF($C217="","",IFERROR(INDEX(Kader!$B$4:$B$23,MATCH($C217,Kader!$A$4:$A$23,0)),"Nr. nicht im Kader"))</f>
        <v/>
      </c>
      <c r="E217" s="26" t="n"/>
      <c r="F217" s="26" t="n"/>
      <c r="G217" s="26" t="n"/>
    </row>
    <row r="218">
      <c r="A218" s="26" t="n"/>
      <c r="B218" s="25" t="n"/>
      <c r="C218" s="25" t="n"/>
      <c r="D218" s="29">
        <f>IF($C218="","",IFERROR(INDEX(Kader!$B$4:$B$23,MATCH($C218,Kader!$A$4:$A$23,0)),"Nr. nicht im Kader"))</f>
        <v/>
      </c>
      <c r="E218" s="26" t="n"/>
      <c r="F218" s="26" t="n"/>
      <c r="G218" s="26" t="n"/>
    </row>
    <row r="219">
      <c r="A219" s="26" t="n"/>
      <c r="B219" s="25" t="n"/>
      <c r="C219" s="25" t="n"/>
      <c r="D219" s="29">
        <f>IF($C219="","",IFERROR(INDEX(Kader!$B$4:$B$23,MATCH($C219,Kader!$A$4:$A$23,0)),"Nr. nicht im Kader"))</f>
        <v/>
      </c>
      <c r="E219" s="26" t="n"/>
      <c r="F219" s="26" t="n"/>
      <c r="G219" s="26" t="n"/>
    </row>
    <row r="220">
      <c r="A220" s="26" t="n"/>
      <c r="B220" s="25" t="n"/>
      <c r="C220" s="25" t="n"/>
      <c r="D220" s="29">
        <f>IF($C220="","",IFERROR(INDEX(Kader!$B$4:$B$23,MATCH($C220,Kader!$A$4:$A$23,0)),"Nr. nicht im Kader"))</f>
        <v/>
      </c>
      <c r="E220" s="26" t="n"/>
      <c r="F220" s="26" t="n"/>
      <c r="G220" s="26" t="n"/>
    </row>
    <row r="221">
      <c r="A221" s="26" t="n"/>
      <c r="B221" s="25" t="n"/>
      <c r="C221" s="25" t="n"/>
      <c r="D221" s="29">
        <f>IF($C221="","",IFERROR(INDEX(Kader!$B$4:$B$23,MATCH($C221,Kader!$A$4:$A$23,0)),"Nr. nicht im Kader"))</f>
        <v/>
      </c>
      <c r="E221" s="26" t="n"/>
      <c r="F221" s="26" t="n"/>
      <c r="G221" s="26" t="n"/>
    </row>
    <row r="222">
      <c r="A222" s="26" t="n"/>
      <c r="B222" s="25" t="n"/>
      <c r="C222" s="25" t="n"/>
      <c r="D222" s="29">
        <f>IF($C222="","",IFERROR(INDEX(Kader!$B$4:$B$23,MATCH($C222,Kader!$A$4:$A$23,0)),"Nr. nicht im Kader"))</f>
        <v/>
      </c>
      <c r="E222" s="26" t="n"/>
      <c r="F222" s="26" t="n"/>
      <c r="G222" s="26" t="n"/>
    </row>
    <row r="223">
      <c r="A223" s="26" t="n"/>
      <c r="B223" s="25" t="n"/>
      <c r="C223" s="25" t="n"/>
      <c r="D223" s="29">
        <f>IF($C223="","",IFERROR(INDEX(Kader!$B$4:$B$23,MATCH($C223,Kader!$A$4:$A$23,0)),"Nr. nicht im Kader"))</f>
        <v/>
      </c>
      <c r="E223" s="26" t="n"/>
      <c r="F223" s="26" t="n"/>
      <c r="G223" s="26" t="n"/>
    </row>
    <row r="224">
      <c r="A224" s="26" t="n"/>
      <c r="B224" s="25" t="n"/>
      <c r="C224" s="25" t="n"/>
      <c r="D224" s="29">
        <f>IF($C224="","",IFERROR(INDEX(Kader!$B$4:$B$23,MATCH($C224,Kader!$A$4:$A$23,0)),"Nr. nicht im Kader"))</f>
        <v/>
      </c>
      <c r="E224" s="26" t="n"/>
      <c r="F224" s="26" t="n"/>
      <c r="G224" s="26" t="n"/>
    </row>
    <row r="225">
      <c r="A225" s="26" t="n"/>
      <c r="B225" s="25" t="n"/>
      <c r="C225" s="25" t="n"/>
      <c r="D225" s="29">
        <f>IF($C225="","",IFERROR(INDEX(Kader!$B$4:$B$23,MATCH($C225,Kader!$A$4:$A$23,0)),"Nr. nicht im Kader"))</f>
        <v/>
      </c>
      <c r="E225" s="26" t="n"/>
      <c r="F225" s="26" t="n"/>
      <c r="G225" s="26" t="n"/>
    </row>
    <row r="226">
      <c r="A226" s="26" t="n"/>
      <c r="B226" s="25" t="n"/>
      <c r="C226" s="25" t="n"/>
      <c r="D226" s="29">
        <f>IF($C226="","",IFERROR(INDEX(Kader!$B$4:$B$23,MATCH($C226,Kader!$A$4:$A$23,0)),"Nr. nicht im Kader"))</f>
        <v/>
      </c>
      <c r="E226" s="26" t="n"/>
      <c r="F226" s="26" t="n"/>
      <c r="G226" s="26" t="n"/>
    </row>
    <row r="227">
      <c r="A227" s="26" t="n"/>
      <c r="B227" s="25" t="n"/>
      <c r="C227" s="25" t="n"/>
      <c r="D227" s="29">
        <f>IF($C227="","",IFERROR(INDEX(Kader!$B$4:$B$23,MATCH($C227,Kader!$A$4:$A$23,0)),"Nr. nicht im Kader"))</f>
        <v/>
      </c>
      <c r="E227" s="26" t="n"/>
      <c r="F227" s="26" t="n"/>
      <c r="G227" s="26" t="n"/>
    </row>
    <row r="228">
      <c r="A228" s="26" t="n"/>
      <c r="B228" s="25" t="n"/>
      <c r="C228" s="25" t="n"/>
      <c r="D228" s="29">
        <f>IF($C228="","",IFERROR(INDEX(Kader!$B$4:$B$23,MATCH($C228,Kader!$A$4:$A$23,0)),"Nr. nicht im Kader"))</f>
        <v/>
      </c>
      <c r="E228" s="26" t="n"/>
      <c r="F228" s="26" t="n"/>
      <c r="G228" s="26" t="n"/>
    </row>
    <row r="229">
      <c r="A229" s="26" t="n"/>
      <c r="B229" s="25" t="n"/>
      <c r="C229" s="25" t="n"/>
      <c r="D229" s="29">
        <f>IF($C229="","",IFERROR(INDEX(Kader!$B$4:$B$23,MATCH($C229,Kader!$A$4:$A$23,0)),"Nr. nicht im Kader"))</f>
        <v/>
      </c>
      <c r="E229" s="26" t="n"/>
      <c r="F229" s="26" t="n"/>
      <c r="G229" s="26" t="n"/>
    </row>
    <row r="230">
      <c r="A230" s="26" t="n"/>
      <c r="B230" s="25" t="n"/>
      <c r="C230" s="25" t="n"/>
      <c r="D230" s="29">
        <f>IF($C230="","",IFERROR(INDEX(Kader!$B$4:$B$23,MATCH($C230,Kader!$A$4:$A$23,0)),"Nr. nicht im Kader"))</f>
        <v/>
      </c>
      <c r="E230" s="26" t="n"/>
      <c r="F230" s="26" t="n"/>
      <c r="G230" s="26" t="n"/>
    </row>
    <row r="231">
      <c r="A231" s="26" t="n"/>
      <c r="B231" s="25" t="n"/>
      <c r="C231" s="25" t="n"/>
      <c r="D231" s="29">
        <f>IF($C231="","",IFERROR(INDEX(Kader!$B$4:$B$23,MATCH($C231,Kader!$A$4:$A$23,0)),"Nr. nicht im Kader"))</f>
        <v/>
      </c>
      <c r="E231" s="26" t="n"/>
      <c r="F231" s="26" t="n"/>
      <c r="G231" s="26" t="n"/>
    </row>
    <row r="232">
      <c r="A232" s="26" t="n"/>
      <c r="B232" s="25" t="n"/>
      <c r="C232" s="25" t="n"/>
      <c r="D232" s="29">
        <f>IF($C232="","",IFERROR(INDEX(Kader!$B$4:$B$23,MATCH($C232,Kader!$A$4:$A$23,0)),"Nr. nicht im Kader"))</f>
        <v/>
      </c>
      <c r="E232" s="26" t="n"/>
      <c r="F232" s="26" t="n"/>
      <c r="G232" s="26" t="n"/>
    </row>
    <row r="233">
      <c r="A233" s="26" t="n"/>
      <c r="B233" s="25" t="n"/>
      <c r="C233" s="25" t="n"/>
      <c r="D233" s="29">
        <f>IF($C233="","",IFERROR(INDEX(Kader!$B$4:$B$23,MATCH($C233,Kader!$A$4:$A$23,0)),"Nr. nicht im Kader"))</f>
        <v/>
      </c>
      <c r="E233" s="26" t="n"/>
      <c r="F233" s="26" t="n"/>
      <c r="G233" s="26" t="n"/>
    </row>
    <row r="234">
      <c r="A234" s="26" t="n"/>
      <c r="B234" s="25" t="n"/>
      <c r="C234" s="25" t="n"/>
      <c r="D234" s="29">
        <f>IF($C234="","",IFERROR(INDEX(Kader!$B$4:$B$23,MATCH($C234,Kader!$A$4:$A$23,0)),"Nr. nicht im Kader"))</f>
        <v/>
      </c>
      <c r="E234" s="26" t="n"/>
      <c r="F234" s="26" t="n"/>
      <c r="G234" s="26" t="n"/>
    </row>
    <row r="235">
      <c r="A235" s="26" t="n"/>
      <c r="B235" s="25" t="n"/>
      <c r="C235" s="25" t="n"/>
      <c r="D235" s="29">
        <f>IF($C235="","",IFERROR(INDEX(Kader!$B$4:$B$23,MATCH($C235,Kader!$A$4:$A$23,0)),"Nr. nicht im Kader"))</f>
        <v/>
      </c>
      <c r="E235" s="26" t="n"/>
      <c r="F235" s="26" t="n"/>
      <c r="G235" s="26" t="n"/>
    </row>
    <row r="236">
      <c r="A236" s="26" t="n"/>
      <c r="B236" s="25" t="n"/>
      <c r="C236" s="25" t="n"/>
      <c r="D236" s="29">
        <f>IF($C236="","",IFERROR(INDEX(Kader!$B$4:$B$23,MATCH($C236,Kader!$A$4:$A$23,0)),"Nr. nicht im Kader"))</f>
        <v/>
      </c>
      <c r="E236" s="26" t="n"/>
      <c r="F236" s="26" t="n"/>
      <c r="G236" s="26" t="n"/>
    </row>
    <row r="237">
      <c r="A237" s="26" t="n"/>
      <c r="B237" s="25" t="n"/>
      <c r="C237" s="25" t="n"/>
      <c r="D237" s="29">
        <f>IF($C237="","",IFERROR(INDEX(Kader!$B$4:$B$23,MATCH($C237,Kader!$A$4:$A$23,0)),"Nr. nicht im Kader"))</f>
        <v/>
      </c>
      <c r="E237" s="26" t="n"/>
      <c r="F237" s="26" t="n"/>
      <c r="G237" s="26" t="n"/>
    </row>
    <row r="238">
      <c r="A238" s="26" t="n"/>
      <c r="B238" s="25" t="n"/>
      <c r="C238" s="25" t="n"/>
      <c r="D238" s="29">
        <f>IF($C238="","",IFERROR(INDEX(Kader!$B$4:$B$23,MATCH($C238,Kader!$A$4:$A$23,0)),"Nr. nicht im Kader"))</f>
        <v/>
      </c>
      <c r="E238" s="26" t="n"/>
      <c r="F238" s="26" t="n"/>
      <c r="G238" s="26" t="n"/>
    </row>
    <row r="239">
      <c r="A239" s="26" t="n"/>
      <c r="B239" s="25" t="n"/>
      <c r="C239" s="25" t="n"/>
      <c r="D239" s="29">
        <f>IF($C239="","",IFERROR(INDEX(Kader!$B$4:$B$23,MATCH($C239,Kader!$A$4:$A$23,0)),"Nr. nicht im Kader"))</f>
        <v/>
      </c>
      <c r="E239" s="26" t="n"/>
      <c r="F239" s="26" t="n"/>
      <c r="G239" s="26" t="n"/>
    </row>
    <row r="240">
      <c r="A240" s="26" t="n"/>
      <c r="B240" s="25" t="n"/>
      <c r="C240" s="25" t="n"/>
      <c r="D240" s="29">
        <f>IF($C240="","",IFERROR(INDEX(Kader!$B$4:$B$23,MATCH($C240,Kader!$A$4:$A$23,0)),"Nr. nicht im Kader"))</f>
        <v/>
      </c>
      <c r="E240" s="26" t="n"/>
      <c r="F240" s="26" t="n"/>
      <c r="G240" s="26" t="n"/>
    </row>
    <row r="241">
      <c r="A241" s="26" t="n"/>
      <c r="B241" s="25" t="n"/>
      <c r="C241" s="25" t="n"/>
      <c r="D241" s="29">
        <f>IF($C241="","",IFERROR(INDEX(Kader!$B$4:$B$23,MATCH($C241,Kader!$A$4:$A$23,0)),"Nr. nicht im Kader"))</f>
        <v/>
      </c>
      <c r="E241" s="26" t="n"/>
      <c r="F241" s="26" t="n"/>
      <c r="G241" s="26" t="n"/>
    </row>
    <row r="242">
      <c r="A242" s="26" t="n"/>
      <c r="B242" s="25" t="n"/>
      <c r="C242" s="25" t="n"/>
      <c r="D242" s="29">
        <f>IF($C242="","",IFERROR(INDEX(Kader!$B$4:$B$23,MATCH($C242,Kader!$A$4:$A$23,0)),"Nr. nicht im Kader"))</f>
        <v/>
      </c>
      <c r="E242" s="26" t="n"/>
      <c r="F242" s="26" t="n"/>
      <c r="G242" s="26" t="n"/>
    </row>
    <row r="243">
      <c r="A243" s="26" t="n"/>
      <c r="B243" s="25" t="n"/>
      <c r="C243" s="25" t="n"/>
      <c r="D243" s="29">
        <f>IF($C243="","",IFERROR(INDEX(Kader!$B$4:$B$23,MATCH($C243,Kader!$A$4:$A$23,0)),"Nr. nicht im Kader"))</f>
        <v/>
      </c>
      <c r="E243" s="26" t="n"/>
      <c r="F243" s="26" t="n"/>
      <c r="G243" s="26" t="n"/>
    </row>
    <row r="244">
      <c r="A244" s="26" t="n"/>
      <c r="B244" s="25" t="n"/>
      <c r="C244" s="25" t="n"/>
      <c r="D244" s="29">
        <f>IF($C244="","",IFERROR(INDEX(Kader!$B$4:$B$23,MATCH($C244,Kader!$A$4:$A$23,0)),"Nr. nicht im Kader"))</f>
        <v/>
      </c>
      <c r="E244" s="26" t="n"/>
      <c r="F244" s="26" t="n"/>
      <c r="G244" s="26" t="n"/>
    </row>
    <row r="245">
      <c r="A245" s="26" t="n"/>
      <c r="B245" s="25" t="n"/>
      <c r="C245" s="25" t="n"/>
      <c r="D245" s="29">
        <f>IF($C245="","",IFERROR(INDEX(Kader!$B$4:$B$23,MATCH($C245,Kader!$A$4:$A$23,0)),"Nr. nicht im Kader"))</f>
        <v/>
      </c>
      <c r="E245" s="26" t="n"/>
      <c r="F245" s="26" t="n"/>
      <c r="G245" s="26" t="n"/>
    </row>
    <row r="246">
      <c r="A246" s="26" t="n"/>
      <c r="B246" s="25" t="n"/>
      <c r="C246" s="25" t="n"/>
      <c r="D246" s="29">
        <f>IF($C246="","",IFERROR(INDEX(Kader!$B$4:$B$23,MATCH($C246,Kader!$A$4:$A$23,0)),"Nr. nicht im Kader"))</f>
        <v/>
      </c>
      <c r="E246" s="26" t="n"/>
      <c r="F246" s="26" t="n"/>
      <c r="G246" s="26" t="n"/>
    </row>
    <row r="247">
      <c r="A247" s="26" t="n"/>
      <c r="B247" s="25" t="n"/>
      <c r="C247" s="25" t="n"/>
      <c r="D247" s="29">
        <f>IF($C247="","",IFERROR(INDEX(Kader!$B$4:$B$23,MATCH($C247,Kader!$A$4:$A$23,0)),"Nr. nicht im Kader"))</f>
        <v/>
      </c>
      <c r="E247" s="26" t="n"/>
      <c r="F247" s="26" t="n"/>
      <c r="G247" s="26" t="n"/>
    </row>
    <row r="248">
      <c r="A248" s="26" t="n"/>
      <c r="B248" s="25" t="n"/>
      <c r="C248" s="25" t="n"/>
      <c r="D248" s="29">
        <f>IF($C248="","",IFERROR(INDEX(Kader!$B$4:$B$23,MATCH($C248,Kader!$A$4:$A$23,0)),"Nr. nicht im Kader"))</f>
        <v/>
      </c>
      <c r="E248" s="26" t="n"/>
      <c r="F248" s="26" t="n"/>
      <c r="G248" s="26" t="n"/>
    </row>
    <row r="249">
      <c r="A249" s="26" t="n"/>
      <c r="B249" s="25" t="n"/>
      <c r="C249" s="25" t="n"/>
      <c r="D249" s="29">
        <f>IF($C249="","",IFERROR(INDEX(Kader!$B$4:$B$23,MATCH($C249,Kader!$A$4:$A$23,0)),"Nr. nicht im Kader"))</f>
        <v/>
      </c>
      <c r="E249" s="26" t="n"/>
      <c r="F249" s="26" t="n"/>
      <c r="G249" s="26" t="n"/>
    </row>
    <row r="250">
      <c r="A250" s="26" t="n"/>
      <c r="B250" s="25" t="n"/>
      <c r="C250" s="25" t="n"/>
      <c r="D250" s="29">
        <f>IF($C250="","",IFERROR(INDEX(Kader!$B$4:$B$23,MATCH($C250,Kader!$A$4:$A$23,0)),"Nr. nicht im Kader"))</f>
        <v/>
      </c>
      <c r="E250" s="26" t="n"/>
      <c r="F250" s="26" t="n"/>
      <c r="G250" s="26" t="n"/>
    </row>
    <row r="251">
      <c r="A251" s="26" t="n"/>
      <c r="B251" s="25" t="n"/>
      <c r="C251" s="25" t="n"/>
      <c r="D251" s="29">
        <f>IF($C251="","",IFERROR(INDEX(Kader!$B$4:$B$23,MATCH($C251,Kader!$A$4:$A$23,0)),"Nr. nicht im Kader"))</f>
        <v/>
      </c>
      <c r="E251" s="26" t="n"/>
      <c r="F251" s="26" t="n"/>
      <c r="G251" s="26" t="n"/>
    </row>
    <row r="252">
      <c r="A252" s="26" t="n"/>
      <c r="B252" s="25" t="n"/>
      <c r="C252" s="25" t="n"/>
      <c r="D252" s="29">
        <f>IF($C252="","",IFERROR(INDEX(Kader!$B$4:$B$23,MATCH($C252,Kader!$A$4:$A$23,0)),"Nr. nicht im Kader"))</f>
        <v/>
      </c>
      <c r="E252" s="26" t="n"/>
      <c r="F252" s="26" t="n"/>
      <c r="G252" s="26" t="n"/>
    </row>
    <row r="253">
      <c r="A253" s="26" t="n"/>
      <c r="B253" s="25" t="n"/>
      <c r="C253" s="25" t="n"/>
      <c r="D253" s="29">
        <f>IF($C253="","",IFERROR(INDEX(Kader!$B$4:$B$23,MATCH($C253,Kader!$A$4:$A$23,0)),"Nr. nicht im Kader"))</f>
        <v/>
      </c>
      <c r="E253" s="26" t="n"/>
      <c r="F253" s="26" t="n"/>
      <c r="G253" s="26" t="n"/>
    </row>
    <row r="254">
      <c r="A254" s="26" t="n"/>
      <c r="B254" s="25" t="n"/>
      <c r="C254" s="25" t="n"/>
      <c r="D254" s="29">
        <f>IF($C254="","",IFERROR(INDEX(Kader!$B$4:$B$23,MATCH($C254,Kader!$A$4:$A$23,0)),"Nr. nicht im Kader"))</f>
        <v/>
      </c>
      <c r="E254" s="26" t="n"/>
      <c r="F254" s="26" t="n"/>
      <c r="G254" s="26" t="n"/>
    </row>
    <row r="255">
      <c r="A255" s="26" t="n"/>
      <c r="B255" s="25" t="n"/>
      <c r="C255" s="25" t="n"/>
      <c r="D255" s="29">
        <f>IF($C255="","",IFERROR(INDEX(Kader!$B$4:$B$23,MATCH($C255,Kader!$A$4:$A$23,0)),"Nr. nicht im Kader"))</f>
        <v/>
      </c>
      <c r="E255" s="26" t="n"/>
      <c r="F255" s="26" t="n"/>
      <c r="G255" s="26" t="n"/>
    </row>
    <row r="256">
      <c r="A256" s="26" t="n"/>
      <c r="B256" s="25" t="n"/>
      <c r="C256" s="25" t="n"/>
      <c r="D256" s="29">
        <f>IF($C256="","",IFERROR(INDEX(Kader!$B$4:$B$23,MATCH($C256,Kader!$A$4:$A$23,0)),"Nr. nicht im Kader"))</f>
        <v/>
      </c>
      <c r="E256" s="26" t="n"/>
      <c r="F256" s="26" t="n"/>
      <c r="G256" s="26" t="n"/>
    </row>
    <row r="257">
      <c r="A257" s="26" t="n"/>
      <c r="B257" s="25" t="n"/>
      <c r="C257" s="25" t="n"/>
      <c r="D257" s="29">
        <f>IF($C257="","",IFERROR(INDEX(Kader!$B$4:$B$23,MATCH($C257,Kader!$A$4:$A$23,0)),"Nr. nicht im Kader"))</f>
        <v/>
      </c>
      <c r="E257" s="26" t="n"/>
      <c r="F257" s="26" t="n"/>
      <c r="G257" s="26" t="n"/>
    </row>
    <row r="258">
      <c r="A258" s="26" t="n"/>
      <c r="B258" s="25" t="n"/>
      <c r="C258" s="25" t="n"/>
      <c r="D258" s="29">
        <f>IF($C258="","",IFERROR(INDEX(Kader!$B$4:$B$23,MATCH($C258,Kader!$A$4:$A$23,0)),"Nr. nicht im Kader"))</f>
        <v/>
      </c>
      <c r="E258" s="26" t="n"/>
      <c r="F258" s="26" t="n"/>
      <c r="G258" s="26" t="n"/>
    </row>
    <row r="259">
      <c r="A259" s="26" t="n"/>
      <c r="B259" s="25" t="n"/>
      <c r="C259" s="25" t="n"/>
      <c r="D259" s="29">
        <f>IF($C259="","",IFERROR(INDEX(Kader!$B$4:$B$23,MATCH($C259,Kader!$A$4:$A$23,0)),"Nr. nicht im Kader"))</f>
        <v/>
      </c>
      <c r="E259" s="26" t="n"/>
      <c r="F259" s="26" t="n"/>
      <c r="G259" s="26" t="n"/>
    </row>
    <row r="260">
      <c r="A260" s="26" t="n"/>
      <c r="B260" s="25" t="n"/>
      <c r="C260" s="25" t="n"/>
      <c r="D260" s="29">
        <f>IF($C260="","",IFERROR(INDEX(Kader!$B$4:$B$23,MATCH($C260,Kader!$A$4:$A$23,0)),"Nr. nicht im Kader"))</f>
        <v/>
      </c>
      <c r="E260" s="26" t="n"/>
      <c r="F260" s="26" t="n"/>
      <c r="G260" s="26" t="n"/>
    </row>
    <row r="261">
      <c r="A261" s="26" t="n"/>
      <c r="B261" s="25" t="n"/>
      <c r="C261" s="25" t="n"/>
      <c r="D261" s="29">
        <f>IF($C261="","",IFERROR(INDEX(Kader!$B$4:$B$23,MATCH($C261,Kader!$A$4:$A$23,0)),"Nr. nicht im Kader"))</f>
        <v/>
      </c>
      <c r="E261" s="26" t="n"/>
      <c r="F261" s="26" t="n"/>
      <c r="G261" s="26" t="n"/>
    </row>
    <row r="262">
      <c r="A262" s="26" t="n"/>
      <c r="B262" s="25" t="n"/>
      <c r="C262" s="25" t="n"/>
      <c r="D262" s="29">
        <f>IF($C262="","",IFERROR(INDEX(Kader!$B$4:$B$23,MATCH($C262,Kader!$A$4:$A$23,0)),"Nr. nicht im Kader"))</f>
        <v/>
      </c>
      <c r="E262" s="26" t="n"/>
      <c r="F262" s="26" t="n"/>
      <c r="G262" s="26" t="n"/>
    </row>
    <row r="263">
      <c r="A263" s="26" t="n"/>
      <c r="B263" s="25" t="n"/>
      <c r="C263" s="25" t="n"/>
      <c r="D263" s="29">
        <f>IF($C263="","",IFERROR(INDEX(Kader!$B$4:$B$23,MATCH($C263,Kader!$A$4:$A$23,0)),"Nr. nicht im Kader"))</f>
        <v/>
      </c>
      <c r="E263" s="26" t="n"/>
      <c r="F263" s="26" t="n"/>
      <c r="G263" s="26" t="n"/>
    </row>
    <row r="264">
      <c r="A264" s="26" t="n"/>
      <c r="B264" s="25" t="n"/>
      <c r="C264" s="25" t="n"/>
      <c r="D264" s="29">
        <f>IF($C264="","",IFERROR(INDEX(Kader!$B$4:$B$23,MATCH($C264,Kader!$A$4:$A$23,0)),"Nr. nicht im Kader"))</f>
        <v/>
      </c>
      <c r="E264" s="26" t="n"/>
      <c r="F264" s="26" t="n"/>
      <c r="G264" s="26" t="n"/>
    </row>
    <row r="265">
      <c r="A265" s="26" t="n"/>
      <c r="B265" s="25" t="n"/>
      <c r="C265" s="25" t="n"/>
      <c r="D265" s="29">
        <f>IF($C265="","",IFERROR(INDEX(Kader!$B$4:$B$23,MATCH($C265,Kader!$A$4:$A$23,0)),"Nr. nicht im Kader"))</f>
        <v/>
      </c>
      <c r="E265" s="26" t="n"/>
      <c r="F265" s="26" t="n"/>
      <c r="G265" s="26" t="n"/>
    </row>
    <row r="266">
      <c r="A266" s="26" t="n"/>
      <c r="B266" s="25" t="n"/>
      <c r="C266" s="25" t="n"/>
      <c r="D266" s="29">
        <f>IF($C266="","",IFERROR(INDEX(Kader!$B$4:$B$23,MATCH($C266,Kader!$A$4:$A$23,0)),"Nr. nicht im Kader"))</f>
        <v/>
      </c>
      <c r="E266" s="26" t="n"/>
      <c r="F266" s="26" t="n"/>
      <c r="G266" s="26" t="n"/>
    </row>
    <row r="267">
      <c r="A267" s="26" t="n"/>
      <c r="B267" s="25" t="n"/>
      <c r="C267" s="25" t="n"/>
      <c r="D267" s="29">
        <f>IF($C267="","",IFERROR(INDEX(Kader!$B$4:$B$23,MATCH($C267,Kader!$A$4:$A$23,0)),"Nr. nicht im Kader"))</f>
        <v/>
      </c>
      <c r="E267" s="26" t="n"/>
      <c r="F267" s="26" t="n"/>
      <c r="G267" s="26" t="n"/>
    </row>
    <row r="268">
      <c r="A268" s="26" t="n"/>
      <c r="B268" s="25" t="n"/>
      <c r="C268" s="25" t="n"/>
      <c r="D268" s="29">
        <f>IF($C268="","",IFERROR(INDEX(Kader!$B$4:$B$23,MATCH($C268,Kader!$A$4:$A$23,0)),"Nr. nicht im Kader"))</f>
        <v/>
      </c>
      <c r="E268" s="26" t="n"/>
      <c r="F268" s="26" t="n"/>
      <c r="G268" s="26" t="n"/>
    </row>
    <row r="269">
      <c r="A269" s="26" t="n"/>
      <c r="B269" s="25" t="n"/>
      <c r="C269" s="25" t="n"/>
      <c r="D269" s="29">
        <f>IF($C269="","",IFERROR(INDEX(Kader!$B$4:$B$23,MATCH($C269,Kader!$A$4:$A$23,0)),"Nr. nicht im Kader"))</f>
        <v/>
      </c>
      <c r="E269" s="26" t="n"/>
      <c r="F269" s="26" t="n"/>
      <c r="G269" s="26" t="n"/>
    </row>
    <row r="270">
      <c r="A270" s="26" t="n"/>
      <c r="B270" s="25" t="n"/>
      <c r="C270" s="25" t="n"/>
      <c r="D270" s="29">
        <f>IF($C270="","",IFERROR(INDEX(Kader!$B$4:$B$23,MATCH($C270,Kader!$A$4:$A$23,0)),"Nr. nicht im Kader"))</f>
        <v/>
      </c>
      <c r="E270" s="26" t="n"/>
      <c r="F270" s="26" t="n"/>
      <c r="G270" s="26" t="n"/>
    </row>
    <row r="271">
      <c r="A271" s="26" t="n"/>
      <c r="B271" s="25" t="n"/>
      <c r="C271" s="25" t="n"/>
      <c r="D271" s="29">
        <f>IF($C271="","",IFERROR(INDEX(Kader!$B$4:$B$23,MATCH($C271,Kader!$A$4:$A$23,0)),"Nr. nicht im Kader"))</f>
        <v/>
      </c>
      <c r="E271" s="26" t="n"/>
      <c r="F271" s="26" t="n"/>
      <c r="G271" s="26" t="n"/>
    </row>
    <row r="272">
      <c r="A272" s="26" t="n"/>
      <c r="B272" s="25" t="n"/>
      <c r="C272" s="25" t="n"/>
      <c r="D272" s="29">
        <f>IF($C272="","",IFERROR(INDEX(Kader!$B$4:$B$23,MATCH($C272,Kader!$A$4:$A$23,0)),"Nr. nicht im Kader"))</f>
        <v/>
      </c>
      <c r="E272" s="26" t="n"/>
      <c r="F272" s="26" t="n"/>
      <c r="G272" s="26" t="n"/>
    </row>
    <row r="273">
      <c r="A273" s="26" t="n"/>
      <c r="B273" s="25" t="n"/>
      <c r="C273" s="25" t="n"/>
      <c r="D273" s="29">
        <f>IF($C273="","",IFERROR(INDEX(Kader!$B$4:$B$23,MATCH($C273,Kader!$A$4:$A$23,0)),"Nr. nicht im Kader"))</f>
        <v/>
      </c>
      <c r="E273" s="26" t="n"/>
      <c r="F273" s="26" t="n"/>
      <c r="G273" s="26" t="n"/>
    </row>
    <row r="274">
      <c r="A274" s="26" t="n"/>
      <c r="B274" s="25" t="n"/>
      <c r="C274" s="25" t="n"/>
      <c r="D274" s="29">
        <f>IF($C274="","",IFERROR(INDEX(Kader!$B$4:$B$23,MATCH($C274,Kader!$A$4:$A$23,0)),"Nr. nicht im Kader"))</f>
        <v/>
      </c>
      <c r="E274" s="26" t="n"/>
      <c r="F274" s="26" t="n"/>
      <c r="G274" s="26" t="n"/>
    </row>
    <row r="275">
      <c r="A275" s="26" t="n"/>
      <c r="B275" s="25" t="n"/>
      <c r="C275" s="25" t="n"/>
      <c r="D275" s="29">
        <f>IF($C275="","",IFERROR(INDEX(Kader!$B$4:$B$23,MATCH($C275,Kader!$A$4:$A$23,0)),"Nr. nicht im Kader"))</f>
        <v/>
      </c>
      <c r="E275" s="26" t="n"/>
      <c r="F275" s="26" t="n"/>
      <c r="G275" s="26" t="n"/>
    </row>
    <row r="276">
      <c r="A276" s="26" t="n"/>
      <c r="B276" s="25" t="n"/>
      <c r="C276" s="25" t="n"/>
      <c r="D276" s="29">
        <f>IF($C276="","",IFERROR(INDEX(Kader!$B$4:$B$23,MATCH($C276,Kader!$A$4:$A$23,0)),"Nr. nicht im Kader"))</f>
        <v/>
      </c>
      <c r="E276" s="26" t="n"/>
      <c r="F276" s="26" t="n"/>
      <c r="G276" s="26" t="n"/>
    </row>
    <row r="277">
      <c r="A277" s="26" t="n"/>
      <c r="B277" s="25" t="n"/>
      <c r="C277" s="25" t="n"/>
      <c r="D277" s="29">
        <f>IF($C277="","",IFERROR(INDEX(Kader!$B$4:$B$23,MATCH($C277,Kader!$A$4:$A$23,0)),"Nr. nicht im Kader"))</f>
        <v/>
      </c>
      <c r="E277" s="26" t="n"/>
      <c r="F277" s="26" t="n"/>
      <c r="G277" s="26" t="n"/>
    </row>
    <row r="278">
      <c r="A278" s="26" t="n"/>
      <c r="B278" s="25" t="n"/>
      <c r="C278" s="25" t="n"/>
      <c r="D278" s="29">
        <f>IF($C278="","",IFERROR(INDEX(Kader!$B$4:$B$23,MATCH($C278,Kader!$A$4:$A$23,0)),"Nr. nicht im Kader"))</f>
        <v/>
      </c>
      <c r="E278" s="26" t="n"/>
      <c r="F278" s="26" t="n"/>
      <c r="G278" s="26" t="n"/>
    </row>
    <row r="279">
      <c r="A279" s="26" t="n"/>
      <c r="B279" s="25" t="n"/>
      <c r="C279" s="25" t="n"/>
      <c r="D279" s="29">
        <f>IF($C279="","",IFERROR(INDEX(Kader!$B$4:$B$23,MATCH($C279,Kader!$A$4:$A$23,0)),"Nr. nicht im Kader"))</f>
        <v/>
      </c>
      <c r="E279" s="26" t="n"/>
      <c r="F279" s="26" t="n"/>
      <c r="G279" s="26" t="n"/>
    </row>
    <row r="280">
      <c r="A280" s="26" t="n"/>
      <c r="B280" s="25" t="n"/>
      <c r="C280" s="25" t="n"/>
      <c r="D280" s="29">
        <f>IF($C280="","",IFERROR(INDEX(Kader!$B$4:$B$23,MATCH($C280,Kader!$A$4:$A$23,0)),"Nr. nicht im Kader"))</f>
        <v/>
      </c>
      <c r="E280" s="26" t="n"/>
      <c r="F280" s="26" t="n"/>
      <c r="G280" s="26" t="n"/>
    </row>
    <row r="281">
      <c r="A281" s="26" t="n"/>
      <c r="B281" s="25" t="n"/>
      <c r="C281" s="25" t="n"/>
      <c r="D281" s="29">
        <f>IF($C281="","",IFERROR(INDEX(Kader!$B$4:$B$23,MATCH($C281,Kader!$A$4:$A$23,0)),"Nr. nicht im Kader"))</f>
        <v/>
      </c>
      <c r="E281" s="26" t="n"/>
      <c r="F281" s="26" t="n"/>
      <c r="G281" s="26" t="n"/>
    </row>
    <row r="282">
      <c r="A282" s="26" t="n"/>
      <c r="B282" s="25" t="n"/>
      <c r="C282" s="25" t="n"/>
      <c r="D282" s="29">
        <f>IF($C282="","",IFERROR(INDEX(Kader!$B$4:$B$23,MATCH($C282,Kader!$A$4:$A$23,0)),"Nr. nicht im Kader"))</f>
        <v/>
      </c>
      <c r="E282" s="26" t="n"/>
      <c r="F282" s="26" t="n"/>
      <c r="G282" s="26" t="n"/>
    </row>
    <row r="283">
      <c r="A283" s="26" t="n"/>
      <c r="B283" s="25" t="n"/>
      <c r="C283" s="25" t="n"/>
      <c r="D283" s="29">
        <f>IF($C283="","",IFERROR(INDEX(Kader!$B$4:$B$23,MATCH($C283,Kader!$A$4:$A$23,0)),"Nr. nicht im Kader"))</f>
        <v/>
      </c>
      <c r="E283" s="26" t="n"/>
      <c r="F283" s="26" t="n"/>
      <c r="G283" s="26" t="n"/>
    </row>
    <row r="284">
      <c r="A284" s="26" t="n"/>
      <c r="B284" s="25" t="n"/>
      <c r="C284" s="25" t="n"/>
      <c r="D284" s="29">
        <f>IF($C284="","",IFERROR(INDEX(Kader!$B$4:$B$23,MATCH($C284,Kader!$A$4:$A$23,0)),"Nr. nicht im Kader"))</f>
        <v/>
      </c>
      <c r="E284" s="26" t="n"/>
      <c r="F284" s="26" t="n"/>
      <c r="G284" s="26" t="n"/>
    </row>
    <row r="285">
      <c r="A285" s="26" t="n"/>
      <c r="B285" s="25" t="n"/>
      <c r="C285" s="25" t="n"/>
      <c r="D285" s="29">
        <f>IF($C285="","",IFERROR(INDEX(Kader!$B$4:$B$23,MATCH($C285,Kader!$A$4:$A$23,0)),"Nr. nicht im Kader"))</f>
        <v/>
      </c>
      <c r="E285" s="26" t="n"/>
      <c r="F285" s="26" t="n"/>
      <c r="G285" s="26" t="n"/>
    </row>
    <row r="286">
      <c r="A286" s="26" t="n"/>
      <c r="B286" s="25" t="n"/>
      <c r="C286" s="25" t="n"/>
      <c r="D286" s="29">
        <f>IF($C286="","",IFERROR(INDEX(Kader!$B$4:$B$23,MATCH($C286,Kader!$A$4:$A$23,0)),"Nr. nicht im Kader"))</f>
        <v/>
      </c>
      <c r="E286" s="26" t="n"/>
      <c r="F286" s="26" t="n"/>
      <c r="G286" s="26" t="n"/>
    </row>
    <row r="287">
      <c r="A287" s="26" t="n"/>
      <c r="B287" s="25" t="n"/>
      <c r="C287" s="25" t="n"/>
      <c r="D287" s="29">
        <f>IF($C287="","",IFERROR(INDEX(Kader!$B$4:$B$23,MATCH($C287,Kader!$A$4:$A$23,0)),"Nr. nicht im Kader"))</f>
        <v/>
      </c>
      <c r="E287" s="26" t="n"/>
      <c r="F287" s="26" t="n"/>
      <c r="G287" s="26" t="n"/>
    </row>
    <row r="288">
      <c r="A288" s="26" t="n"/>
      <c r="B288" s="25" t="n"/>
      <c r="C288" s="25" t="n"/>
      <c r="D288" s="29">
        <f>IF($C288="","",IFERROR(INDEX(Kader!$B$4:$B$23,MATCH($C288,Kader!$A$4:$A$23,0)),"Nr. nicht im Kader"))</f>
        <v/>
      </c>
      <c r="E288" s="26" t="n"/>
      <c r="F288" s="26" t="n"/>
      <c r="G288" s="26" t="n"/>
    </row>
    <row r="289">
      <c r="A289" s="26" t="n"/>
      <c r="B289" s="25" t="n"/>
      <c r="C289" s="25" t="n"/>
      <c r="D289" s="29">
        <f>IF($C289="","",IFERROR(INDEX(Kader!$B$4:$B$23,MATCH($C289,Kader!$A$4:$A$23,0)),"Nr. nicht im Kader"))</f>
        <v/>
      </c>
      <c r="E289" s="26" t="n"/>
      <c r="F289" s="26" t="n"/>
      <c r="G289" s="26" t="n"/>
    </row>
    <row r="290">
      <c r="A290" s="26" t="n"/>
      <c r="B290" s="25" t="n"/>
      <c r="C290" s="25" t="n"/>
      <c r="D290" s="29">
        <f>IF($C290="","",IFERROR(INDEX(Kader!$B$4:$B$23,MATCH($C290,Kader!$A$4:$A$23,0)),"Nr. nicht im Kader"))</f>
        <v/>
      </c>
      <c r="E290" s="26" t="n"/>
      <c r="F290" s="26" t="n"/>
      <c r="G290" s="26" t="n"/>
    </row>
    <row r="291">
      <c r="A291" s="26" t="n"/>
      <c r="B291" s="25" t="n"/>
      <c r="C291" s="25" t="n"/>
      <c r="D291" s="29">
        <f>IF($C291="","",IFERROR(INDEX(Kader!$B$4:$B$23,MATCH($C291,Kader!$A$4:$A$23,0)),"Nr. nicht im Kader"))</f>
        <v/>
      </c>
      <c r="E291" s="26" t="n"/>
      <c r="F291" s="26" t="n"/>
      <c r="G291" s="26" t="n"/>
    </row>
    <row r="292">
      <c r="A292" s="26" t="n"/>
      <c r="B292" s="25" t="n"/>
      <c r="C292" s="25" t="n"/>
      <c r="D292" s="29">
        <f>IF($C292="","",IFERROR(INDEX(Kader!$B$4:$B$23,MATCH($C292,Kader!$A$4:$A$23,0)),"Nr. nicht im Kader"))</f>
        <v/>
      </c>
      <c r="E292" s="26" t="n"/>
      <c r="F292" s="26" t="n"/>
      <c r="G292" s="26" t="n"/>
    </row>
    <row r="293">
      <c r="A293" s="26" t="n"/>
      <c r="B293" s="25" t="n"/>
      <c r="C293" s="25" t="n"/>
      <c r="D293" s="29">
        <f>IF($C293="","",IFERROR(INDEX(Kader!$B$4:$B$23,MATCH($C293,Kader!$A$4:$A$23,0)),"Nr. nicht im Kader"))</f>
        <v/>
      </c>
      <c r="E293" s="26" t="n"/>
      <c r="F293" s="26" t="n"/>
      <c r="G293" s="26" t="n"/>
    </row>
    <row r="294">
      <c r="A294" s="26" t="n"/>
      <c r="B294" s="25" t="n"/>
      <c r="C294" s="25" t="n"/>
      <c r="D294" s="29">
        <f>IF($C294="","",IFERROR(INDEX(Kader!$B$4:$B$23,MATCH($C294,Kader!$A$4:$A$23,0)),"Nr. nicht im Kader"))</f>
        <v/>
      </c>
      <c r="E294" s="26" t="n"/>
      <c r="F294" s="26" t="n"/>
      <c r="G294" s="26" t="n"/>
    </row>
    <row r="295">
      <c r="A295" s="26" t="n"/>
      <c r="B295" s="25" t="n"/>
      <c r="C295" s="25" t="n"/>
      <c r="D295" s="29">
        <f>IF($C295="","",IFERROR(INDEX(Kader!$B$4:$B$23,MATCH($C295,Kader!$A$4:$A$23,0)),"Nr. nicht im Kader"))</f>
        <v/>
      </c>
      <c r="E295" s="26" t="n"/>
      <c r="F295" s="26" t="n"/>
      <c r="G295" s="26" t="n"/>
    </row>
    <row r="296">
      <c r="A296" s="26" t="n"/>
      <c r="B296" s="25" t="n"/>
      <c r="C296" s="25" t="n"/>
      <c r="D296" s="29">
        <f>IF($C296="","",IFERROR(INDEX(Kader!$B$4:$B$23,MATCH($C296,Kader!$A$4:$A$23,0)),"Nr. nicht im Kader"))</f>
        <v/>
      </c>
      <c r="E296" s="26" t="n"/>
      <c r="F296" s="26" t="n"/>
      <c r="G296" s="26" t="n"/>
    </row>
    <row r="297">
      <c r="A297" s="26" t="n"/>
      <c r="B297" s="25" t="n"/>
      <c r="C297" s="25" t="n"/>
      <c r="D297" s="29">
        <f>IF($C297="","",IFERROR(INDEX(Kader!$B$4:$B$23,MATCH($C297,Kader!$A$4:$A$23,0)),"Nr. nicht im Kader"))</f>
        <v/>
      </c>
      <c r="E297" s="26" t="n"/>
      <c r="F297" s="26" t="n"/>
      <c r="G297" s="26" t="n"/>
    </row>
    <row r="298">
      <c r="A298" s="26" t="n"/>
      <c r="B298" s="25" t="n"/>
      <c r="C298" s="25" t="n"/>
      <c r="D298" s="29">
        <f>IF($C298="","",IFERROR(INDEX(Kader!$B$4:$B$23,MATCH($C298,Kader!$A$4:$A$23,0)),"Nr. nicht im Kader"))</f>
        <v/>
      </c>
      <c r="E298" s="26" t="n"/>
      <c r="F298" s="26" t="n"/>
      <c r="G298" s="26" t="n"/>
    </row>
    <row r="299">
      <c r="A299" s="26" t="n"/>
      <c r="B299" s="25" t="n"/>
      <c r="C299" s="25" t="n"/>
      <c r="D299" s="29">
        <f>IF($C299="","",IFERROR(INDEX(Kader!$B$4:$B$23,MATCH($C299,Kader!$A$4:$A$23,0)),"Nr. nicht im Kader"))</f>
        <v/>
      </c>
      <c r="E299" s="26" t="n"/>
      <c r="F299" s="26" t="n"/>
      <c r="G299" s="26" t="n"/>
    </row>
    <row r="300">
      <c r="A300" s="26" t="n"/>
      <c r="B300" s="25" t="n"/>
      <c r="C300" s="25" t="n"/>
      <c r="D300" s="29">
        <f>IF($C300="","",IFERROR(INDEX(Kader!$B$4:$B$23,MATCH($C300,Kader!$A$4:$A$23,0)),"Nr. nicht im Kader"))</f>
        <v/>
      </c>
      <c r="E300" s="26" t="n"/>
      <c r="F300" s="26" t="n"/>
      <c r="G300" s="26" t="n"/>
    </row>
    <row r="301">
      <c r="A301" s="26" t="n"/>
      <c r="B301" s="25" t="n"/>
      <c r="C301" s="25" t="n"/>
      <c r="D301" s="29">
        <f>IF($C301="","",IFERROR(INDEX(Kader!$B$4:$B$23,MATCH($C301,Kader!$A$4:$A$23,0)),"Nr. nicht im Kader"))</f>
        <v/>
      </c>
      <c r="E301" s="26" t="n"/>
      <c r="F301" s="26" t="n"/>
      <c r="G301" s="26" t="n"/>
    </row>
    <row r="302">
      <c r="A302" s="26" t="n"/>
      <c r="B302" s="25" t="n"/>
      <c r="C302" s="25" t="n"/>
      <c r="D302" s="29">
        <f>IF($C302="","",IFERROR(INDEX(Kader!$B$4:$B$23,MATCH($C302,Kader!$A$4:$A$23,0)),"Nr. nicht im Kader"))</f>
        <v/>
      </c>
      <c r="E302" s="26" t="n"/>
      <c r="F302" s="26" t="n"/>
      <c r="G302" s="26" t="n"/>
    </row>
    <row r="303">
      <c r="A303" s="26" t="n"/>
      <c r="B303" s="25" t="n"/>
      <c r="C303" s="25" t="n"/>
      <c r="D303" s="29">
        <f>IF($C303="","",IFERROR(INDEX(Kader!$B$4:$B$23,MATCH($C303,Kader!$A$4:$A$23,0)),"Nr. nicht im Kader"))</f>
        <v/>
      </c>
      <c r="E303" s="26" t="n"/>
      <c r="F303" s="26" t="n"/>
      <c r="G303" s="26" t="n"/>
    </row>
    <row r="304">
      <c r="A304" s="26" t="n"/>
      <c r="B304" s="25" t="n"/>
      <c r="C304" s="25" t="n"/>
      <c r="D304" s="29">
        <f>IF($C304="","",IFERROR(INDEX(Kader!$B$4:$B$23,MATCH($C304,Kader!$A$4:$A$23,0)),"Nr. nicht im Kader"))</f>
        <v/>
      </c>
      <c r="E304" s="26" t="n"/>
      <c r="F304" s="26" t="n"/>
      <c r="G304" s="26" t="n"/>
    </row>
    <row r="305">
      <c r="A305" s="26" t="n"/>
      <c r="B305" s="25" t="n"/>
      <c r="C305" s="25" t="n"/>
      <c r="D305" s="29">
        <f>IF($C305="","",IFERROR(INDEX(Kader!$B$4:$B$23,MATCH($C305,Kader!$A$4:$A$23,0)),"Nr. nicht im Kader"))</f>
        <v/>
      </c>
      <c r="E305" s="26" t="n"/>
      <c r="F305" s="26" t="n"/>
      <c r="G305" s="26" t="n"/>
    </row>
    <row r="306">
      <c r="A306" s="26" t="n"/>
      <c r="B306" s="25" t="n"/>
      <c r="C306" s="25" t="n"/>
      <c r="D306" s="29">
        <f>IF($C306="","",IFERROR(INDEX(Kader!$B$4:$B$23,MATCH($C306,Kader!$A$4:$A$23,0)),"Nr. nicht im Kader"))</f>
        <v/>
      </c>
      <c r="E306" s="26" t="n"/>
      <c r="F306" s="26" t="n"/>
      <c r="G306" s="26" t="n"/>
    </row>
    <row r="307">
      <c r="A307" s="26" t="n"/>
      <c r="B307" s="25" t="n"/>
      <c r="C307" s="25" t="n"/>
      <c r="D307" s="29">
        <f>IF($C307="","",IFERROR(INDEX(Kader!$B$4:$B$23,MATCH($C307,Kader!$A$4:$A$23,0)),"Nr. nicht im Kader"))</f>
        <v/>
      </c>
      <c r="E307" s="26" t="n"/>
      <c r="F307" s="26" t="n"/>
      <c r="G307" s="26" t="n"/>
    </row>
    <row r="308">
      <c r="A308" s="26" t="n"/>
      <c r="B308" s="25" t="n"/>
      <c r="C308" s="25" t="n"/>
      <c r="D308" s="29">
        <f>IF($C308="","",IFERROR(INDEX(Kader!$B$4:$B$23,MATCH($C308,Kader!$A$4:$A$23,0)),"Nr. nicht im Kader"))</f>
        <v/>
      </c>
      <c r="E308" s="26" t="n"/>
      <c r="F308" s="26" t="n"/>
      <c r="G308" s="26" t="n"/>
    </row>
    <row r="309">
      <c r="A309" s="26" t="n"/>
      <c r="B309" s="25" t="n"/>
      <c r="C309" s="25" t="n"/>
      <c r="D309" s="29">
        <f>IF($C309="","",IFERROR(INDEX(Kader!$B$4:$B$23,MATCH($C309,Kader!$A$4:$A$23,0)),"Nr. nicht im Kader"))</f>
        <v/>
      </c>
      <c r="E309" s="26" t="n"/>
      <c r="F309" s="26" t="n"/>
      <c r="G309" s="26" t="n"/>
    </row>
    <row r="310">
      <c r="A310" s="26" t="n"/>
      <c r="B310" s="25" t="n"/>
      <c r="C310" s="25" t="n"/>
      <c r="D310" s="29">
        <f>IF($C310="","",IFERROR(INDEX(Kader!$B$4:$B$23,MATCH($C310,Kader!$A$4:$A$23,0)),"Nr. nicht im Kader"))</f>
        <v/>
      </c>
      <c r="E310" s="26" t="n"/>
      <c r="F310" s="26" t="n"/>
      <c r="G310" s="26" t="n"/>
    </row>
    <row r="311">
      <c r="A311" s="26" t="n"/>
      <c r="B311" s="25" t="n"/>
      <c r="C311" s="25" t="n"/>
      <c r="D311" s="29">
        <f>IF($C311="","",IFERROR(INDEX(Kader!$B$4:$B$23,MATCH($C311,Kader!$A$4:$A$23,0)),"Nr. nicht im Kader"))</f>
        <v/>
      </c>
      <c r="E311" s="26" t="n"/>
      <c r="F311" s="26" t="n"/>
      <c r="G311" s="26" t="n"/>
    </row>
    <row r="312">
      <c r="A312" s="26" t="n"/>
      <c r="B312" s="25" t="n"/>
      <c r="C312" s="25" t="n"/>
      <c r="D312" s="29">
        <f>IF($C312="","",IFERROR(INDEX(Kader!$B$4:$B$23,MATCH($C312,Kader!$A$4:$A$23,0)),"Nr. nicht im Kader"))</f>
        <v/>
      </c>
      <c r="E312" s="26" t="n"/>
      <c r="F312" s="26" t="n"/>
      <c r="G312" s="26" t="n"/>
    </row>
    <row r="313">
      <c r="A313" s="26" t="n"/>
      <c r="B313" s="25" t="n"/>
      <c r="C313" s="25" t="n"/>
      <c r="D313" s="29">
        <f>IF($C313="","",IFERROR(INDEX(Kader!$B$4:$B$23,MATCH($C313,Kader!$A$4:$A$23,0)),"Nr. nicht im Kader"))</f>
        <v/>
      </c>
      <c r="E313" s="26" t="n"/>
      <c r="F313" s="26" t="n"/>
      <c r="G313" s="26" t="n"/>
    </row>
    <row r="314">
      <c r="A314" s="26" t="n"/>
      <c r="B314" s="25" t="n"/>
      <c r="C314" s="25" t="n"/>
      <c r="D314" s="29">
        <f>IF($C314="","",IFERROR(INDEX(Kader!$B$4:$B$23,MATCH($C314,Kader!$A$4:$A$23,0)),"Nr. nicht im Kader"))</f>
        <v/>
      </c>
      <c r="E314" s="26" t="n"/>
      <c r="F314" s="26" t="n"/>
      <c r="G314" s="26" t="n"/>
    </row>
    <row r="315">
      <c r="A315" s="26" t="n"/>
      <c r="B315" s="25" t="n"/>
      <c r="C315" s="25" t="n"/>
      <c r="D315" s="29">
        <f>IF($C315="","",IFERROR(INDEX(Kader!$B$4:$B$23,MATCH($C315,Kader!$A$4:$A$23,0)),"Nr. nicht im Kader"))</f>
        <v/>
      </c>
      <c r="E315" s="26" t="n"/>
      <c r="F315" s="26" t="n"/>
      <c r="G315" s="26" t="n"/>
    </row>
    <row r="316">
      <c r="A316" s="26" t="n"/>
      <c r="B316" s="25" t="n"/>
      <c r="C316" s="25" t="n"/>
      <c r="D316" s="29">
        <f>IF($C316="","",IFERROR(INDEX(Kader!$B$4:$B$23,MATCH($C316,Kader!$A$4:$A$23,0)),"Nr. nicht im Kader"))</f>
        <v/>
      </c>
      <c r="E316" s="26" t="n"/>
      <c r="F316" s="26" t="n"/>
      <c r="G316" s="26" t="n"/>
    </row>
    <row r="317">
      <c r="A317" s="26" t="n"/>
      <c r="B317" s="25" t="n"/>
      <c r="C317" s="25" t="n"/>
      <c r="D317" s="29">
        <f>IF($C317="","",IFERROR(INDEX(Kader!$B$4:$B$23,MATCH($C317,Kader!$A$4:$A$23,0)),"Nr. nicht im Kader"))</f>
        <v/>
      </c>
      <c r="E317" s="26" t="n"/>
      <c r="F317" s="26" t="n"/>
      <c r="G317" s="26" t="n"/>
    </row>
    <row r="318">
      <c r="A318" s="26" t="n"/>
      <c r="B318" s="25" t="n"/>
      <c r="C318" s="25" t="n"/>
      <c r="D318" s="29">
        <f>IF($C318="","",IFERROR(INDEX(Kader!$B$4:$B$23,MATCH($C318,Kader!$A$4:$A$23,0)),"Nr. nicht im Kader"))</f>
        <v/>
      </c>
      <c r="E318" s="26" t="n"/>
      <c r="F318" s="26" t="n"/>
      <c r="G318" s="26" t="n"/>
    </row>
    <row r="319">
      <c r="A319" s="26" t="n"/>
      <c r="B319" s="25" t="n"/>
      <c r="C319" s="25" t="n"/>
      <c r="D319" s="29">
        <f>IF($C319="","",IFERROR(INDEX(Kader!$B$4:$B$23,MATCH($C319,Kader!$A$4:$A$23,0)),"Nr. nicht im Kader"))</f>
        <v/>
      </c>
      <c r="E319" s="26" t="n"/>
      <c r="F319" s="26" t="n"/>
      <c r="G319" s="26" t="n"/>
    </row>
    <row r="320">
      <c r="A320" s="26" t="n"/>
      <c r="B320" s="25" t="n"/>
      <c r="C320" s="25" t="n"/>
      <c r="D320" s="29">
        <f>IF($C320="","",IFERROR(INDEX(Kader!$B$4:$B$23,MATCH($C320,Kader!$A$4:$A$23,0)),"Nr. nicht im Kader"))</f>
        <v/>
      </c>
      <c r="E320" s="26" t="n"/>
      <c r="F320" s="26" t="n"/>
      <c r="G320" s="26" t="n"/>
    </row>
    <row r="321">
      <c r="A321" s="26" t="n"/>
      <c r="B321" s="25" t="n"/>
      <c r="C321" s="25" t="n"/>
      <c r="D321" s="29">
        <f>IF($C321="","",IFERROR(INDEX(Kader!$B$4:$B$23,MATCH($C321,Kader!$A$4:$A$23,0)),"Nr. nicht im Kader"))</f>
        <v/>
      </c>
      <c r="E321" s="26" t="n"/>
      <c r="F321" s="26" t="n"/>
      <c r="G321" s="26" t="n"/>
    </row>
    <row r="322">
      <c r="A322" s="26" t="n"/>
      <c r="B322" s="25" t="n"/>
      <c r="C322" s="25" t="n"/>
      <c r="D322" s="29">
        <f>IF($C322="","",IFERROR(INDEX(Kader!$B$4:$B$23,MATCH($C322,Kader!$A$4:$A$23,0)),"Nr. nicht im Kader"))</f>
        <v/>
      </c>
      <c r="E322" s="26" t="n"/>
      <c r="F322" s="26" t="n"/>
      <c r="G322" s="26" t="n"/>
    </row>
    <row r="323">
      <c r="A323" s="26" t="n"/>
      <c r="B323" s="25" t="n"/>
      <c r="C323" s="25" t="n"/>
      <c r="D323" s="29">
        <f>IF($C323="","",IFERROR(INDEX(Kader!$B$4:$B$23,MATCH($C323,Kader!$A$4:$A$23,0)),"Nr. nicht im Kader"))</f>
        <v/>
      </c>
      <c r="E323" s="26" t="n"/>
      <c r="F323" s="26" t="n"/>
      <c r="G323" s="26" t="n"/>
    </row>
    <row r="324">
      <c r="A324" s="26" t="n"/>
      <c r="B324" s="25" t="n"/>
      <c r="C324" s="25" t="n"/>
      <c r="D324" s="29">
        <f>IF($C324="","",IFERROR(INDEX(Kader!$B$4:$B$23,MATCH($C324,Kader!$A$4:$A$23,0)),"Nr. nicht im Kader"))</f>
        <v/>
      </c>
      <c r="E324" s="26" t="n"/>
      <c r="F324" s="26" t="n"/>
      <c r="G324" s="26" t="n"/>
    </row>
    <row r="325">
      <c r="A325" s="26" t="n"/>
      <c r="B325" s="25" t="n"/>
      <c r="C325" s="25" t="n"/>
      <c r="D325" s="29">
        <f>IF($C325="","",IFERROR(INDEX(Kader!$B$4:$B$23,MATCH($C325,Kader!$A$4:$A$23,0)),"Nr. nicht im Kader"))</f>
        <v/>
      </c>
      <c r="E325" s="26" t="n"/>
      <c r="F325" s="26" t="n"/>
      <c r="G325" s="26" t="n"/>
    </row>
    <row r="326">
      <c r="A326" s="26" t="n"/>
      <c r="B326" s="25" t="n"/>
      <c r="C326" s="25" t="n"/>
      <c r="D326" s="29">
        <f>IF($C326="","",IFERROR(INDEX(Kader!$B$4:$B$23,MATCH($C326,Kader!$A$4:$A$23,0)),"Nr. nicht im Kader"))</f>
        <v/>
      </c>
      <c r="E326" s="26" t="n"/>
      <c r="F326" s="26" t="n"/>
      <c r="G326" s="26" t="n"/>
    </row>
    <row r="327">
      <c r="A327" s="26" t="n"/>
      <c r="B327" s="25" t="n"/>
      <c r="C327" s="25" t="n"/>
      <c r="D327" s="29">
        <f>IF($C327="","",IFERROR(INDEX(Kader!$B$4:$B$23,MATCH($C327,Kader!$A$4:$A$23,0)),"Nr. nicht im Kader"))</f>
        <v/>
      </c>
      <c r="E327" s="26" t="n"/>
      <c r="F327" s="26" t="n"/>
      <c r="G327" s="26" t="n"/>
    </row>
    <row r="328">
      <c r="A328" s="26" t="n"/>
      <c r="B328" s="25" t="n"/>
      <c r="C328" s="25" t="n"/>
      <c r="D328" s="29">
        <f>IF($C328="","",IFERROR(INDEX(Kader!$B$4:$B$23,MATCH($C328,Kader!$A$4:$A$23,0)),"Nr. nicht im Kader"))</f>
        <v/>
      </c>
      <c r="E328" s="26" t="n"/>
      <c r="F328" s="26" t="n"/>
      <c r="G328" s="26" t="n"/>
    </row>
    <row r="329">
      <c r="A329" s="26" t="n"/>
      <c r="B329" s="25" t="n"/>
      <c r="C329" s="25" t="n"/>
      <c r="D329" s="29">
        <f>IF($C329="","",IFERROR(INDEX(Kader!$B$4:$B$23,MATCH($C329,Kader!$A$4:$A$23,0)),"Nr. nicht im Kader"))</f>
        <v/>
      </c>
      <c r="E329" s="26" t="n"/>
      <c r="F329" s="26" t="n"/>
      <c r="G329" s="26" t="n"/>
    </row>
    <row r="330">
      <c r="A330" s="26" t="n"/>
      <c r="B330" s="25" t="n"/>
      <c r="C330" s="25" t="n"/>
      <c r="D330" s="29">
        <f>IF($C330="","",IFERROR(INDEX(Kader!$B$4:$B$23,MATCH($C330,Kader!$A$4:$A$23,0)),"Nr. nicht im Kader"))</f>
        <v/>
      </c>
      <c r="E330" s="26" t="n"/>
      <c r="F330" s="26" t="n"/>
      <c r="G330" s="26" t="n"/>
    </row>
    <row r="331">
      <c r="A331" s="26" t="n"/>
      <c r="B331" s="25" t="n"/>
      <c r="C331" s="25" t="n"/>
      <c r="D331" s="29">
        <f>IF($C331="","",IFERROR(INDEX(Kader!$B$4:$B$23,MATCH($C331,Kader!$A$4:$A$23,0)),"Nr. nicht im Kader"))</f>
        <v/>
      </c>
      <c r="E331" s="26" t="n"/>
      <c r="F331" s="26" t="n"/>
      <c r="G331" s="26" t="n"/>
    </row>
    <row r="332">
      <c r="A332" s="26" t="n"/>
      <c r="B332" s="25" t="n"/>
      <c r="C332" s="25" t="n"/>
      <c r="D332" s="29">
        <f>IF($C332="","",IFERROR(INDEX(Kader!$B$4:$B$23,MATCH($C332,Kader!$A$4:$A$23,0)),"Nr. nicht im Kader"))</f>
        <v/>
      </c>
      <c r="E332" s="26" t="n"/>
      <c r="F332" s="26" t="n"/>
      <c r="G332" s="26" t="n"/>
    </row>
    <row r="333">
      <c r="A333" s="26" t="n"/>
      <c r="B333" s="25" t="n"/>
      <c r="C333" s="25" t="n"/>
      <c r="D333" s="29">
        <f>IF($C333="","",IFERROR(INDEX(Kader!$B$4:$B$23,MATCH($C333,Kader!$A$4:$A$23,0)),"Nr. nicht im Kader"))</f>
        <v/>
      </c>
      <c r="E333" s="26" t="n"/>
      <c r="F333" s="26" t="n"/>
      <c r="G333" s="26" t="n"/>
    </row>
    <row r="334">
      <c r="A334" s="26" t="n"/>
      <c r="B334" s="25" t="n"/>
      <c r="C334" s="25" t="n"/>
      <c r="D334" s="29">
        <f>IF($C334="","",IFERROR(INDEX(Kader!$B$4:$B$23,MATCH($C334,Kader!$A$4:$A$23,0)),"Nr. nicht im Kader"))</f>
        <v/>
      </c>
      <c r="E334" s="26" t="n"/>
      <c r="F334" s="26" t="n"/>
      <c r="G334" s="26" t="n"/>
    </row>
    <row r="335">
      <c r="A335" s="26" t="n"/>
      <c r="B335" s="25" t="n"/>
      <c r="C335" s="25" t="n"/>
      <c r="D335" s="29">
        <f>IF($C335="","",IFERROR(INDEX(Kader!$B$4:$B$23,MATCH($C335,Kader!$A$4:$A$23,0)),"Nr. nicht im Kader"))</f>
        <v/>
      </c>
      <c r="E335" s="26" t="n"/>
      <c r="F335" s="26" t="n"/>
      <c r="G335" s="26" t="n"/>
    </row>
    <row r="336">
      <c r="A336" s="26" t="n"/>
      <c r="B336" s="25" t="n"/>
      <c r="C336" s="25" t="n"/>
      <c r="D336" s="29">
        <f>IF($C336="","",IFERROR(INDEX(Kader!$B$4:$B$23,MATCH($C336,Kader!$A$4:$A$23,0)),"Nr. nicht im Kader"))</f>
        <v/>
      </c>
      <c r="E336" s="26" t="n"/>
      <c r="F336" s="26" t="n"/>
      <c r="G336" s="26" t="n"/>
    </row>
    <row r="337">
      <c r="A337" s="26" t="n"/>
      <c r="B337" s="25" t="n"/>
      <c r="C337" s="25" t="n"/>
      <c r="D337" s="29">
        <f>IF($C337="","",IFERROR(INDEX(Kader!$B$4:$B$23,MATCH($C337,Kader!$A$4:$A$23,0)),"Nr. nicht im Kader"))</f>
        <v/>
      </c>
      <c r="E337" s="26" t="n"/>
      <c r="F337" s="26" t="n"/>
      <c r="G337" s="26" t="n"/>
    </row>
    <row r="338">
      <c r="A338" s="26" t="n"/>
      <c r="B338" s="25" t="n"/>
      <c r="C338" s="25" t="n"/>
      <c r="D338" s="29">
        <f>IF($C338="","",IFERROR(INDEX(Kader!$B$4:$B$23,MATCH($C338,Kader!$A$4:$A$23,0)),"Nr. nicht im Kader"))</f>
        <v/>
      </c>
      <c r="E338" s="26" t="n"/>
      <c r="F338" s="26" t="n"/>
      <c r="G338" s="26" t="n"/>
    </row>
    <row r="339">
      <c r="A339" s="26" t="n"/>
      <c r="B339" s="25" t="n"/>
      <c r="C339" s="25" t="n"/>
      <c r="D339" s="29">
        <f>IF($C339="","",IFERROR(INDEX(Kader!$B$4:$B$23,MATCH($C339,Kader!$A$4:$A$23,0)),"Nr. nicht im Kader"))</f>
        <v/>
      </c>
      <c r="E339" s="26" t="n"/>
      <c r="F339" s="26" t="n"/>
      <c r="G339" s="26" t="n"/>
    </row>
    <row r="340">
      <c r="A340" s="26" t="n"/>
      <c r="B340" s="25" t="n"/>
      <c r="C340" s="25" t="n"/>
      <c r="D340" s="29">
        <f>IF($C340="","",IFERROR(INDEX(Kader!$B$4:$B$23,MATCH($C340,Kader!$A$4:$A$23,0)),"Nr. nicht im Kader"))</f>
        <v/>
      </c>
      <c r="E340" s="26" t="n"/>
      <c r="F340" s="26" t="n"/>
      <c r="G340" s="26" t="n"/>
    </row>
    <row r="341">
      <c r="A341" s="26" t="n"/>
      <c r="B341" s="25" t="n"/>
      <c r="C341" s="25" t="n"/>
      <c r="D341" s="29">
        <f>IF($C341="","",IFERROR(INDEX(Kader!$B$4:$B$23,MATCH($C341,Kader!$A$4:$A$23,0)),"Nr. nicht im Kader"))</f>
        <v/>
      </c>
      <c r="E341" s="26" t="n"/>
      <c r="F341" s="26" t="n"/>
      <c r="G341" s="26" t="n"/>
    </row>
    <row r="342">
      <c r="A342" s="26" t="n"/>
      <c r="B342" s="25" t="n"/>
      <c r="C342" s="25" t="n"/>
      <c r="D342" s="29">
        <f>IF($C342="","",IFERROR(INDEX(Kader!$B$4:$B$23,MATCH($C342,Kader!$A$4:$A$23,0)),"Nr. nicht im Kader"))</f>
        <v/>
      </c>
      <c r="E342" s="26" t="n"/>
      <c r="F342" s="26" t="n"/>
      <c r="G342" s="26" t="n"/>
    </row>
    <row r="343">
      <c r="A343" s="26" t="n"/>
      <c r="B343" s="25" t="n"/>
      <c r="C343" s="25" t="n"/>
      <c r="D343" s="29">
        <f>IF($C343="","",IFERROR(INDEX(Kader!$B$4:$B$23,MATCH($C343,Kader!$A$4:$A$23,0)),"Nr. nicht im Kader"))</f>
        <v/>
      </c>
      <c r="E343" s="26" t="n"/>
      <c r="F343" s="26" t="n"/>
      <c r="G343" s="26" t="n"/>
    </row>
    <row r="344">
      <c r="A344" s="26" t="n"/>
      <c r="B344" s="25" t="n"/>
      <c r="C344" s="25" t="n"/>
      <c r="D344" s="29">
        <f>IF($C344="","",IFERROR(INDEX(Kader!$B$4:$B$23,MATCH($C344,Kader!$A$4:$A$23,0)),"Nr. nicht im Kader"))</f>
        <v/>
      </c>
      <c r="E344" s="26" t="n"/>
      <c r="F344" s="26" t="n"/>
      <c r="G344" s="26" t="n"/>
    </row>
    <row r="345">
      <c r="A345" s="26" t="n"/>
      <c r="B345" s="25" t="n"/>
      <c r="C345" s="25" t="n"/>
      <c r="D345" s="29">
        <f>IF($C345="","",IFERROR(INDEX(Kader!$B$4:$B$23,MATCH($C345,Kader!$A$4:$A$23,0)),"Nr. nicht im Kader"))</f>
        <v/>
      </c>
      <c r="E345" s="26" t="n"/>
      <c r="F345" s="26" t="n"/>
      <c r="G345" s="26" t="n"/>
    </row>
    <row r="346">
      <c r="A346" s="26" t="n"/>
      <c r="B346" s="25" t="n"/>
      <c r="C346" s="25" t="n"/>
      <c r="D346" s="29">
        <f>IF($C346="","",IFERROR(INDEX(Kader!$B$4:$B$23,MATCH($C346,Kader!$A$4:$A$23,0)),"Nr. nicht im Kader"))</f>
        <v/>
      </c>
      <c r="E346" s="26" t="n"/>
      <c r="F346" s="26" t="n"/>
      <c r="G346" s="26" t="n"/>
    </row>
    <row r="347">
      <c r="A347" s="26" t="n"/>
      <c r="B347" s="25" t="n"/>
      <c r="C347" s="25" t="n"/>
      <c r="D347" s="29">
        <f>IF($C347="","",IFERROR(INDEX(Kader!$B$4:$B$23,MATCH($C347,Kader!$A$4:$A$23,0)),"Nr. nicht im Kader"))</f>
        <v/>
      </c>
      <c r="E347" s="26" t="n"/>
      <c r="F347" s="26" t="n"/>
      <c r="G347" s="26" t="n"/>
    </row>
    <row r="348">
      <c r="A348" s="26" t="n"/>
      <c r="B348" s="25" t="n"/>
      <c r="C348" s="25" t="n"/>
      <c r="D348" s="29">
        <f>IF($C348="","",IFERROR(INDEX(Kader!$B$4:$B$23,MATCH($C348,Kader!$A$4:$A$23,0)),"Nr. nicht im Kader"))</f>
        <v/>
      </c>
      <c r="E348" s="26" t="n"/>
      <c r="F348" s="26" t="n"/>
      <c r="G348" s="26" t="n"/>
    </row>
    <row r="349">
      <c r="A349" s="26" t="n"/>
      <c r="B349" s="25" t="n"/>
      <c r="C349" s="25" t="n"/>
      <c r="D349" s="29">
        <f>IF($C349="","",IFERROR(INDEX(Kader!$B$4:$B$23,MATCH($C349,Kader!$A$4:$A$23,0)),"Nr. nicht im Kader"))</f>
        <v/>
      </c>
      <c r="E349" s="26" t="n"/>
      <c r="F349" s="26" t="n"/>
      <c r="G349" s="26" t="n"/>
    </row>
    <row r="350">
      <c r="A350" s="26" t="n"/>
      <c r="B350" s="25" t="n"/>
      <c r="C350" s="25" t="n"/>
      <c r="D350" s="29">
        <f>IF($C350="","",IFERROR(INDEX(Kader!$B$4:$B$23,MATCH($C350,Kader!$A$4:$A$23,0)),"Nr. nicht im Kader"))</f>
        <v/>
      </c>
      <c r="E350" s="26" t="n"/>
      <c r="F350" s="26" t="n"/>
      <c r="G350" s="26" t="n"/>
    </row>
    <row r="351">
      <c r="A351" s="26" t="n"/>
      <c r="B351" s="25" t="n"/>
      <c r="C351" s="25" t="n"/>
      <c r="D351" s="29">
        <f>IF($C351="","",IFERROR(INDEX(Kader!$B$4:$B$23,MATCH($C351,Kader!$A$4:$A$23,0)),"Nr. nicht im Kader"))</f>
        <v/>
      </c>
      <c r="E351" s="26" t="n"/>
      <c r="F351" s="26" t="n"/>
      <c r="G351" s="26" t="n"/>
    </row>
    <row r="352">
      <c r="A352" s="26" t="n"/>
      <c r="B352" s="25" t="n"/>
      <c r="C352" s="25" t="n"/>
      <c r="D352" s="29">
        <f>IF($C352="","",IFERROR(INDEX(Kader!$B$4:$B$23,MATCH($C352,Kader!$A$4:$A$23,0)),"Nr. nicht im Kader"))</f>
        <v/>
      </c>
      <c r="E352" s="26" t="n"/>
      <c r="F352" s="26" t="n"/>
      <c r="G352" s="26" t="n"/>
    </row>
    <row r="353">
      <c r="A353" s="26" t="n"/>
      <c r="B353" s="25" t="n"/>
      <c r="C353" s="25" t="n"/>
      <c r="D353" s="29">
        <f>IF($C353="","",IFERROR(INDEX(Kader!$B$4:$B$23,MATCH($C353,Kader!$A$4:$A$23,0)),"Nr. nicht im Kader"))</f>
        <v/>
      </c>
      <c r="E353" s="26" t="n"/>
      <c r="F353" s="26" t="n"/>
      <c r="G353" s="26" t="n"/>
    </row>
    <row r="354">
      <c r="A354" s="26" t="n"/>
      <c r="B354" s="25" t="n"/>
      <c r="C354" s="25" t="n"/>
      <c r="D354" s="29">
        <f>IF($C354="","",IFERROR(INDEX(Kader!$B$4:$B$23,MATCH($C354,Kader!$A$4:$A$23,0)),"Nr. nicht im Kader"))</f>
        <v/>
      </c>
      <c r="E354" s="26" t="n"/>
      <c r="F354" s="26" t="n"/>
      <c r="G354" s="26" t="n"/>
    </row>
    <row r="355">
      <c r="A355" s="26" t="n"/>
      <c r="B355" s="25" t="n"/>
      <c r="C355" s="25" t="n"/>
      <c r="D355" s="29">
        <f>IF($C355="","",IFERROR(INDEX(Kader!$B$4:$B$23,MATCH($C355,Kader!$A$4:$A$23,0)),"Nr. nicht im Kader"))</f>
        <v/>
      </c>
      <c r="E355" s="26" t="n"/>
      <c r="F355" s="26" t="n"/>
      <c r="G355" s="26" t="n"/>
    </row>
    <row r="356">
      <c r="A356" s="26" t="n"/>
      <c r="B356" s="25" t="n"/>
      <c r="C356" s="25" t="n"/>
      <c r="D356" s="29">
        <f>IF($C356="","",IFERROR(INDEX(Kader!$B$4:$B$23,MATCH($C356,Kader!$A$4:$A$23,0)),"Nr. nicht im Kader"))</f>
        <v/>
      </c>
      <c r="E356" s="26" t="n"/>
      <c r="F356" s="26" t="n"/>
      <c r="G356" s="26" t="n"/>
    </row>
    <row r="357">
      <c r="A357" s="26" t="n"/>
      <c r="B357" s="25" t="n"/>
      <c r="C357" s="25" t="n"/>
      <c r="D357" s="29">
        <f>IF($C357="","",IFERROR(INDEX(Kader!$B$4:$B$23,MATCH($C357,Kader!$A$4:$A$23,0)),"Nr. nicht im Kader"))</f>
        <v/>
      </c>
      <c r="E357" s="26" t="n"/>
      <c r="F357" s="26" t="n"/>
      <c r="G357" s="26" t="n"/>
    </row>
    <row r="358">
      <c r="A358" s="26" t="n"/>
      <c r="B358" s="25" t="n"/>
      <c r="C358" s="25" t="n"/>
      <c r="D358" s="29">
        <f>IF($C358="","",IFERROR(INDEX(Kader!$B$4:$B$23,MATCH($C358,Kader!$A$4:$A$23,0)),"Nr. nicht im Kader"))</f>
        <v/>
      </c>
      <c r="E358" s="26" t="n"/>
      <c r="F358" s="26" t="n"/>
      <c r="G358" s="26" t="n"/>
    </row>
    <row r="359">
      <c r="A359" s="26" t="n"/>
      <c r="B359" s="25" t="n"/>
      <c r="C359" s="25" t="n"/>
      <c r="D359" s="29">
        <f>IF($C359="","",IFERROR(INDEX(Kader!$B$4:$B$23,MATCH($C359,Kader!$A$4:$A$23,0)),"Nr. nicht im Kader"))</f>
        <v/>
      </c>
      <c r="E359" s="26" t="n"/>
      <c r="F359" s="26" t="n"/>
      <c r="G359" s="26" t="n"/>
    </row>
    <row r="360">
      <c r="A360" s="26" t="n"/>
      <c r="B360" s="25" t="n"/>
      <c r="C360" s="25" t="n"/>
      <c r="D360" s="29">
        <f>IF($C360="","",IFERROR(INDEX(Kader!$B$4:$B$23,MATCH($C360,Kader!$A$4:$A$23,0)),"Nr. nicht im Kader"))</f>
        <v/>
      </c>
      <c r="E360" s="26" t="n"/>
      <c r="F360" s="26" t="n"/>
      <c r="G360" s="26" t="n"/>
    </row>
    <row r="361">
      <c r="A361" s="26" t="n"/>
      <c r="B361" s="25" t="n"/>
      <c r="C361" s="25" t="n"/>
      <c r="D361" s="29">
        <f>IF($C361="","",IFERROR(INDEX(Kader!$B$4:$B$23,MATCH($C361,Kader!$A$4:$A$23,0)),"Nr. nicht im Kader"))</f>
        <v/>
      </c>
      <c r="E361" s="26" t="n"/>
      <c r="F361" s="26" t="n"/>
      <c r="G361" s="26" t="n"/>
    </row>
    <row r="362">
      <c r="A362" s="26" t="n"/>
      <c r="B362" s="25" t="n"/>
      <c r="C362" s="25" t="n"/>
      <c r="D362" s="29">
        <f>IF($C362="","",IFERROR(INDEX(Kader!$B$4:$B$23,MATCH($C362,Kader!$A$4:$A$23,0)),"Nr. nicht im Kader"))</f>
        <v/>
      </c>
      <c r="E362" s="26" t="n"/>
      <c r="F362" s="26" t="n"/>
      <c r="G362" s="26" t="n"/>
    </row>
    <row r="363">
      <c r="A363" s="26" t="n"/>
      <c r="B363" s="25" t="n"/>
      <c r="C363" s="25" t="n"/>
      <c r="D363" s="29">
        <f>IF($C363="","",IFERROR(INDEX(Kader!$B$4:$B$23,MATCH($C363,Kader!$A$4:$A$23,0)),"Nr. nicht im Kader"))</f>
        <v/>
      </c>
      <c r="E363" s="26" t="n"/>
      <c r="F363" s="26" t="n"/>
      <c r="G363" s="26" t="n"/>
    </row>
    <row r="364">
      <c r="A364" s="26" t="n"/>
      <c r="B364" s="25" t="n"/>
      <c r="C364" s="25" t="n"/>
      <c r="D364" s="29">
        <f>IF($C364="","",IFERROR(INDEX(Kader!$B$4:$B$23,MATCH($C364,Kader!$A$4:$A$23,0)),"Nr. nicht im Kader"))</f>
        <v/>
      </c>
      <c r="E364" s="26" t="n"/>
      <c r="F364" s="26" t="n"/>
      <c r="G364" s="26" t="n"/>
    </row>
    <row r="365">
      <c r="A365" s="26" t="n"/>
      <c r="B365" s="25" t="n"/>
      <c r="C365" s="25" t="n"/>
      <c r="D365" s="29">
        <f>IF($C365="","",IFERROR(INDEX(Kader!$B$4:$B$23,MATCH($C365,Kader!$A$4:$A$23,0)),"Nr. nicht im Kader"))</f>
        <v/>
      </c>
      <c r="E365" s="26" t="n"/>
      <c r="F365" s="26" t="n"/>
      <c r="G365" s="26" t="n"/>
    </row>
    <row r="366">
      <c r="A366" s="26" t="n"/>
      <c r="B366" s="25" t="n"/>
      <c r="C366" s="25" t="n"/>
      <c r="D366" s="29">
        <f>IF($C366="","",IFERROR(INDEX(Kader!$B$4:$B$23,MATCH($C366,Kader!$A$4:$A$23,0)),"Nr. nicht im Kader"))</f>
        <v/>
      </c>
      <c r="E366" s="26" t="n"/>
      <c r="F366" s="26" t="n"/>
      <c r="G366" s="26" t="n"/>
    </row>
    <row r="367">
      <c r="A367" s="26" t="n"/>
      <c r="B367" s="25" t="n"/>
      <c r="C367" s="25" t="n"/>
      <c r="D367" s="29">
        <f>IF($C367="","",IFERROR(INDEX(Kader!$B$4:$B$23,MATCH($C367,Kader!$A$4:$A$23,0)),"Nr. nicht im Kader"))</f>
        <v/>
      </c>
      <c r="E367" s="26" t="n"/>
      <c r="F367" s="26" t="n"/>
      <c r="G367" s="26" t="n"/>
    </row>
    <row r="368">
      <c r="A368" s="26" t="n"/>
      <c r="B368" s="25" t="n"/>
      <c r="C368" s="25" t="n"/>
      <c r="D368" s="29">
        <f>IF($C368="","",IFERROR(INDEX(Kader!$B$4:$B$23,MATCH($C368,Kader!$A$4:$A$23,0)),"Nr. nicht im Kader"))</f>
        <v/>
      </c>
      <c r="E368" s="26" t="n"/>
      <c r="F368" s="26" t="n"/>
      <c r="G368" s="26" t="n"/>
    </row>
    <row r="369">
      <c r="A369" s="26" t="n"/>
      <c r="B369" s="25" t="n"/>
      <c r="C369" s="25" t="n"/>
      <c r="D369" s="29">
        <f>IF($C369="","",IFERROR(INDEX(Kader!$B$4:$B$23,MATCH($C369,Kader!$A$4:$A$23,0)),"Nr. nicht im Kader"))</f>
        <v/>
      </c>
      <c r="E369" s="26" t="n"/>
      <c r="F369" s="26" t="n"/>
      <c r="G369" s="26" t="n"/>
    </row>
    <row r="370">
      <c r="A370" s="26" t="n"/>
      <c r="B370" s="25" t="n"/>
      <c r="C370" s="25" t="n"/>
      <c r="D370" s="29">
        <f>IF($C370="","",IFERROR(INDEX(Kader!$B$4:$B$23,MATCH($C370,Kader!$A$4:$A$23,0)),"Nr. nicht im Kader"))</f>
        <v/>
      </c>
      <c r="E370" s="26" t="n"/>
      <c r="F370" s="26" t="n"/>
      <c r="G370" s="26" t="n"/>
    </row>
    <row r="371">
      <c r="A371" s="26" t="n"/>
      <c r="B371" s="25" t="n"/>
      <c r="C371" s="25" t="n"/>
      <c r="D371" s="29">
        <f>IF($C371="","",IFERROR(INDEX(Kader!$B$4:$B$23,MATCH($C371,Kader!$A$4:$A$23,0)),"Nr. nicht im Kader"))</f>
        <v/>
      </c>
      <c r="E371" s="26" t="n"/>
      <c r="F371" s="26" t="n"/>
      <c r="G371" s="26" t="n"/>
    </row>
    <row r="372">
      <c r="A372" s="26" t="n"/>
      <c r="B372" s="25" t="n"/>
      <c r="C372" s="25" t="n"/>
      <c r="D372" s="29">
        <f>IF($C372="","",IFERROR(INDEX(Kader!$B$4:$B$23,MATCH($C372,Kader!$A$4:$A$23,0)),"Nr. nicht im Kader"))</f>
        <v/>
      </c>
      <c r="E372" s="26" t="n"/>
      <c r="F372" s="26" t="n"/>
      <c r="G372" s="26" t="n"/>
    </row>
    <row r="373">
      <c r="A373" s="26" t="n"/>
      <c r="B373" s="25" t="n"/>
      <c r="C373" s="25" t="n"/>
      <c r="D373" s="29">
        <f>IF($C373="","",IFERROR(INDEX(Kader!$B$4:$B$23,MATCH($C373,Kader!$A$4:$A$23,0)),"Nr. nicht im Kader"))</f>
        <v/>
      </c>
      <c r="E373" s="26" t="n"/>
      <c r="F373" s="26" t="n"/>
      <c r="G373" s="26" t="n"/>
    </row>
    <row r="374">
      <c r="A374" s="26" t="n"/>
      <c r="B374" s="25" t="n"/>
      <c r="C374" s="25" t="n"/>
      <c r="D374" s="29">
        <f>IF($C374="","",IFERROR(INDEX(Kader!$B$4:$B$23,MATCH($C374,Kader!$A$4:$A$23,0)),"Nr. nicht im Kader"))</f>
        <v/>
      </c>
      <c r="E374" s="26" t="n"/>
      <c r="F374" s="26" t="n"/>
      <c r="G374" s="26" t="n"/>
    </row>
    <row r="375">
      <c r="A375" s="26" t="n"/>
      <c r="B375" s="25" t="n"/>
      <c r="C375" s="25" t="n"/>
      <c r="D375" s="29">
        <f>IF($C375="","",IFERROR(INDEX(Kader!$B$4:$B$23,MATCH($C375,Kader!$A$4:$A$23,0)),"Nr. nicht im Kader"))</f>
        <v/>
      </c>
      <c r="E375" s="26" t="n"/>
      <c r="F375" s="26" t="n"/>
      <c r="G375" s="26" t="n"/>
    </row>
    <row r="376">
      <c r="A376" s="26" t="n"/>
      <c r="B376" s="25" t="n"/>
      <c r="C376" s="25" t="n"/>
      <c r="D376" s="29">
        <f>IF($C376="","",IFERROR(INDEX(Kader!$B$4:$B$23,MATCH($C376,Kader!$A$4:$A$23,0)),"Nr. nicht im Kader"))</f>
        <v/>
      </c>
      <c r="E376" s="26" t="n"/>
      <c r="F376" s="26" t="n"/>
      <c r="G376" s="26" t="n"/>
    </row>
    <row r="377">
      <c r="A377" s="26" t="n"/>
      <c r="B377" s="25" t="n"/>
      <c r="C377" s="25" t="n"/>
      <c r="D377" s="29">
        <f>IF($C377="","",IFERROR(INDEX(Kader!$B$4:$B$23,MATCH($C377,Kader!$A$4:$A$23,0)),"Nr. nicht im Kader"))</f>
        <v/>
      </c>
      <c r="E377" s="26" t="n"/>
      <c r="F377" s="26" t="n"/>
      <c r="G377" s="26" t="n"/>
    </row>
    <row r="378">
      <c r="A378" s="26" t="n"/>
      <c r="B378" s="25" t="n"/>
      <c r="C378" s="25" t="n"/>
      <c r="D378" s="29">
        <f>IF($C378="","",IFERROR(INDEX(Kader!$B$4:$B$23,MATCH($C378,Kader!$A$4:$A$23,0)),"Nr. nicht im Kader"))</f>
        <v/>
      </c>
      <c r="E378" s="26" t="n"/>
      <c r="F378" s="26" t="n"/>
      <c r="G378" s="26" t="n"/>
    </row>
    <row r="379">
      <c r="A379" s="26" t="n"/>
      <c r="B379" s="25" t="n"/>
      <c r="C379" s="25" t="n"/>
      <c r="D379" s="29">
        <f>IF($C379="","",IFERROR(INDEX(Kader!$B$4:$B$23,MATCH($C379,Kader!$A$4:$A$23,0)),"Nr. nicht im Kader"))</f>
        <v/>
      </c>
      <c r="E379" s="26" t="n"/>
      <c r="F379" s="26" t="n"/>
      <c r="G379" s="26" t="n"/>
    </row>
    <row r="380">
      <c r="A380" s="26" t="n"/>
      <c r="B380" s="25" t="n"/>
      <c r="C380" s="25" t="n"/>
      <c r="D380" s="29">
        <f>IF($C380="","",IFERROR(INDEX(Kader!$B$4:$B$23,MATCH($C380,Kader!$A$4:$A$23,0)),"Nr. nicht im Kader"))</f>
        <v/>
      </c>
      <c r="E380" s="26" t="n"/>
      <c r="F380" s="26" t="n"/>
      <c r="G380" s="26" t="n"/>
    </row>
    <row r="381">
      <c r="A381" s="26" t="n"/>
      <c r="B381" s="25" t="n"/>
      <c r="C381" s="25" t="n"/>
      <c r="D381" s="29">
        <f>IF($C381="","",IFERROR(INDEX(Kader!$B$4:$B$23,MATCH($C381,Kader!$A$4:$A$23,0)),"Nr. nicht im Kader"))</f>
        <v/>
      </c>
      <c r="E381" s="26" t="n"/>
      <c r="F381" s="26" t="n"/>
      <c r="G381" s="26" t="n"/>
    </row>
    <row r="382">
      <c r="A382" s="26" t="n"/>
      <c r="B382" s="25" t="n"/>
      <c r="C382" s="25" t="n"/>
      <c r="D382" s="29">
        <f>IF($C382="","",IFERROR(INDEX(Kader!$B$4:$B$23,MATCH($C382,Kader!$A$4:$A$23,0)),"Nr. nicht im Kader"))</f>
        <v/>
      </c>
      <c r="E382" s="26" t="n"/>
      <c r="F382" s="26" t="n"/>
      <c r="G382" s="26" t="n"/>
    </row>
    <row r="383">
      <c r="A383" s="26" t="n"/>
      <c r="B383" s="25" t="n"/>
      <c r="C383" s="25" t="n"/>
      <c r="D383" s="29">
        <f>IF($C383="","",IFERROR(INDEX(Kader!$B$4:$B$23,MATCH($C383,Kader!$A$4:$A$23,0)),"Nr. nicht im Kader"))</f>
        <v/>
      </c>
      <c r="E383" s="26" t="n"/>
      <c r="F383" s="26" t="n"/>
      <c r="G383" s="26" t="n"/>
    </row>
    <row r="384">
      <c r="A384" s="26" t="n"/>
      <c r="B384" s="25" t="n"/>
      <c r="C384" s="25" t="n"/>
      <c r="D384" s="29">
        <f>IF($C384="","",IFERROR(INDEX(Kader!$B$4:$B$23,MATCH($C384,Kader!$A$4:$A$23,0)),"Nr. nicht im Kader"))</f>
        <v/>
      </c>
      <c r="E384" s="26" t="n"/>
      <c r="F384" s="26" t="n"/>
      <c r="G384" s="26" t="n"/>
    </row>
    <row r="385">
      <c r="A385" s="26" t="n"/>
      <c r="B385" s="25" t="n"/>
      <c r="C385" s="25" t="n"/>
      <c r="D385" s="29">
        <f>IF($C385="","",IFERROR(INDEX(Kader!$B$4:$B$23,MATCH($C385,Kader!$A$4:$A$23,0)),"Nr. nicht im Kader"))</f>
        <v/>
      </c>
      <c r="E385" s="26" t="n"/>
      <c r="F385" s="26" t="n"/>
      <c r="G385" s="26" t="n"/>
    </row>
    <row r="386">
      <c r="A386" s="26" t="n"/>
      <c r="B386" s="25" t="n"/>
      <c r="C386" s="25" t="n"/>
      <c r="D386" s="29">
        <f>IF($C386="","",IFERROR(INDEX(Kader!$B$4:$B$23,MATCH($C386,Kader!$A$4:$A$23,0)),"Nr. nicht im Kader"))</f>
        <v/>
      </c>
      <c r="E386" s="26" t="n"/>
      <c r="F386" s="26" t="n"/>
      <c r="G386" s="26" t="n"/>
    </row>
    <row r="387">
      <c r="A387" s="26" t="n"/>
      <c r="B387" s="25" t="n"/>
      <c r="C387" s="25" t="n"/>
      <c r="D387" s="29">
        <f>IF($C387="","",IFERROR(INDEX(Kader!$B$4:$B$23,MATCH($C387,Kader!$A$4:$A$23,0)),"Nr. nicht im Kader"))</f>
        <v/>
      </c>
      <c r="E387" s="26" t="n"/>
      <c r="F387" s="26" t="n"/>
      <c r="G387" s="26" t="n"/>
    </row>
    <row r="388">
      <c r="A388" s="26" t="n"/>
      <c r="B388" s="25" t="n"/>
      <c r="C388" s="25" t="n"/>
      <c r="D388" s="29">
        <f>IF($C388="","",IFERROR(INDEX(Kader!$B$4:$B$23,MATCH($C388,Kader!$A$4:$A$23,0)),"Nr. nicht im Kader"))</f>
        <v/>
      </c>
      <c r="E388" s="26" t="n"/>
      <c r="F388" s="26" t="n"/>
      <c r="G388" s="26" t="n"/>
    </row>
    <row r="389">
      <c r="A389" s="26" t="n"/>
      <c r="B389" s="25" t="n"/>
      <c r="C389" s="25" t="n"/>
      <c r="D389" s="29">
        <f>IF($C389="","",IFERROR(INDEX(Kader!$B$4:$B$23,MATCH($C389,Kader!$A$4:$A$23,0)),"Nr. nicht im Kader"))</f>
        <v/>
      </c>
      <c r="E389" s="26" t="n"/>
      <c r="F389" s="26" t="n"/>
      <c r="G389" s="26" t="n"/>
    </row>
    <row r="390">
      <c r="A390" s="26" t="n"/>
      <c r="B390" s="25" t="n"/>
      <c r="C390" s="25" t="n"/>
      <c r="D390" s="29">
        <f>IF($C390="","",IFERROR(INDEX(Kader!$B$4:$B$23,MATCH($C390,Kader!$A$4:$A$23,0)),"Nr. nicht im Kader"))</f>
        <v/>
      </c>
      <c r="E390" s="26" t="n"/>
      <c r="F390" s="26" t="n"/>
      <c r="G390" s="26" t="n"/>
    </row>
    <row r="391">
      <c r="A391" s="26" t="n"/>
      <c r="B391" s="25" t="n"/>
      <c r="C391" s="25" t="n"/>
      <c r="D391" s="29">
        <f>IF($C391="","",IFERROR(INDEX(Kader!$B$4:$B$23,MATCH($C391,Kader!$A$4:$A$23,0)),"Nr. nicht im Kader"))</f>
        <v/>
      </c>
      <c r="E391" s="26" t="n"/>
      <c r="F391" s="26" t="n"/>
      <c r="G391" s="26" t="n"/>
    </row>
    <row r="392">
      <c r="A392" s="26" t="n"/>
      <c r="B392" s="25" t="n"/>
      <c r="C392" s="25" t="n"/>
      <c r="D392" s="29">
        <f>IF($C392="","",IFERROR(INDEX(Kader!$B$4:$B$23,MATCH($C392,Kader!$A$4:$A$23,0)),"Nr. nicht im Kader"))</f>
        <v/>
      </c>
      <c r="E392" s="26" t="n"/>
      <c r="F392" s="26" t="n"/>
      <c r="G392" s="26" t="n"/>
    </row>
    <row r="393">
      <c r="A393" s="26" t="n"/>
      <c r="B393" s="25" t="n"/>
      <c r="C393" s="25" t="n"/>
      <c r="D393" s="29">
        <f>IF($C393="","",IFERROR(INDEX(Kader!$B$4:$B$23,MATCH($C393,Kader!$A$4:$A$23,0)),"Nr. nicht im Kader"))</f>
        <v/>
      </c>
      <c r="E393" s="26" t="n"/>
      <c r="F393" s="26" t="n"/>
      <c r="G393" s="26" t="n"/>
    </row>
    <row r="394">
      <c r="A394" s="26" t="n"/>
      <c r="B394" s="25" t="n"/>
      <c r="C394" s="25" t="n"/>
      <c r="D394" s="29">
        <f>IF($C394="","",IFERROR(INDEX(Kader!$B$4:$B$23,MATCH($C394,Kader!$A$4:$A$23,0)),"Nr. nicht im Kader"))</f>
        <v/>
      </c>
      <c r="E394" s="26" t="n"/>
      <c r="F394" s="26" t="n"/>
      <c r="G394" s="26" t="n"/>
    </row>
    <row r="395">
      <c r="A395" s="26" t="n"/>
      <c r="B395" s="25" t="n"/>
      <c r="C395" s="25" t="n"/>
      <c r="D395" s="29">
        <f>IF($C395="","",IFERROR(INDEX(Kader!$B$4:$B$23,MATCH($C395,Kader!$A$4:$A$23,0)),"Nr. nicht im Kader"))</f>
        <v/>
      </c>
      <c r="E395" s="26" t="n"/>
      <c r="F395" s="26" t="n"/>
      <c r="G395" s="26" t="n"/>
    </row>
    <row r="396">
      <c r="A396" s="26" t="n"/>
      <c r="B396" s="25" t="n"/>
      <c r="C396" s="25" t="n"/>
      <c r="D396" s="29">
        <f>IF($C396="","",IFERROR(INDEX(Kader!$B$4:$B$23,MATCH($C396,Kader!$A$4:$A$23,0)),"Nr. nicht im Kader"))</f>
        <v/>
      </c>
      <c r="E396" s="26" t="n"/>
      <c r="F396" s="26" t="n"/>
      <c r="G396" s="26" t="n"/>
    </row>
    <row r="397">
      <c r="A397" s="26" t="n"/>
      <c r="B397" s="25" t="n"/>
      <c r="C397" s="25" t="n"/>
      <c r="D397" s="29">
        <f>IF($C397="","",IFERROR(INDEX(Kader!$B$4:$B$23,MATCH($C397,Kader!$A$4:$A$23,0)),"Nr. nicht im Kader"))</f>
        <v/>
      </c>
      <c r="E397" s="26" t="n"/>
      <c r="F397" s="26" t="n"/>
      <c r="G397" s="26" t="n"/>
    </row>
    <row r="398">
      <c r="A398" s="26" t="n"/>
      <c r="B398" s="25" t="n"/>
      <c r="C398" s="25" t="n"/>
      <c r="D398" s="29">
        <f>IF($C398="","",IFERROR(INDEX(Kader!$B$4:$B$23,MATCH($C398,Kader!$A$4:$A$23,0)),"Nr. nicht im Kader"))</f>
        <v/>
      </c>
      <c r="E398" s="26" t="n"/>
      <c r="F398" s="26" t="n"/>
      <c r="G398" s="26" t="n"/>
    </row>
    <row r="399">
      <c r="A399" s="26" t="n"/>
      <c r="B399" s="25" t="n"/>
      <c r="C399" s="25" t="n"/>
      <c r="D399" s="29">
        <f>IF($C399="","",IFERROR(INDEX(Kader!$B$4:$B$23,MATCH($C399,Kader!$A$4:$A$23,0)),"Nr. nicht im Kader"))</f>
        <v/>
      </c>
      <c r="E399" s="26" t="n"/>
      <c r="F399" s="26" t="n"/>
      <c r="G399" s="26" t="n"/>
    </row>
    <row r="400">
      <c r="A400" s="26" t="n"/>
      <c r="B400" s="25" t="n"/>
      <c r="C400" s="25" t="n"/>
      <c r="D400" s="29">
        <f>IF($C400="","",IFERROR(INDEX(Kader!$B$4:$B$23,MATCH($C400,Kader!$A$4:$A$23,0)),"Nr. nicht im Kader"))</f>
        <v/>
      </c>
      <c r="E400" s="26" t="n"/>
      <c r="F400" s="26" t="n"/>
      <c r="G400" s="26" t="n"/>
    </row>
    <row r="401">
      <c r="A401" s="26" t="n"/>
      <c r="B401" s="25" t="n"/>
      <c r="C401" s="25" t="n"/>
      <c r="D401" s="29">
        <f>IF($C401="","",IFERROR(INDEX(Kader!$B$4:$B$23,MATCH($C401,Kader!$A$4:$A$23,0)),"Nr. nicht im Kader"))</f>
        <v/>
      </c>
      <c r="E401" s="26" t="n"/>
      <c r="F401" s="26" t="n"/>
      <c r="G401" s="26" t="n"/>
    </row>
    <row r="402">
      <c r="A402" s="26" t="n"/>
      <c r="B402" s="25" t="n"/>
      <c r="C402" s="25" t="n"/>
      <c r="D402" s="29">
        <f>IF($C402="","",IFERROR(INDEX(Kader!$B$4:$B$23,MATCH($C402,Kader!$A$4:$A$23,0)),"Nr. nicht im Kader"))</f>
        <v/>
      </c>
      <c r="E402" s="26" t="n"/>
      <c r="F402" s="26" t="n"/>
      <c r="G402" s="26" t="n"/>
    </row>
    <row r="403">
      <c r="A403" s="26" t="n"/>
      <c r="B403" s="25" t="n"/>
      <c r="C403" s="25" t="n"/>
      <c r="D403" s="29">
        <f>IF($C403="","",IFERROR(INDEX(Kader!$B$4:$B$23,MATCH($C403,Kader!$A$4:$A$23,0)),"Nr. nicht im Kader"))</f>
        <v/>
      </c>
      <c r="E403" s="26" t="n"/>
      <c r="F403" s="26" t="n"/>
      <c r="G403" s="26" t="n"/>
    </row>
  </sheetData>
  <autoFilter ref="A3:G403"/>
  <mergeCells count="1">
    <mergeCell ref="A2:G2"/>
  </mergeCells>
  <conditionalFormatting sqref="C4:D403">
    <cfRule type="expression" priority="1" dxfId="0">
      <formula>$D4="Nr. nicht im Kader"</formula>
    </cfRule>
  </conditionalFormatting>
  <dataValidations count="3">
    <dataValidation sqref="A4:A403" showDropDown="0" showInputMessage="0" showErrorMessage="0" allowBlank="1" type="list">
      <formula1>=Spiele</formula1>
    </dataValidation>
    <dataValidation sqref="E4:E403" showDropDown="0" showInputMessage="0" showErrorMessage="1" allowBlank="1" errorTitle="Bitte auswählen" error="Bitte eine Aktion aus der Liste wählen." type="list">
      <formula1>"Tor,Fehlwurf,7m Tor,7m Fehlwurf,Assist,Techn. Fehler,Parade,Gegentor,2 Minuten,Gelbe Karte,Rote Karte"</formula1>
    </dataValidation>
    <dataValidation sqref="F4:F403" showDropDown="0" showInputMessage="0" showErrorMessage="0" allowBlank="1" type="list">
      <formula1>"Außen,Kreis,Rückraum,Durchbruch,Tempogegenstoß,Siebenmeter"</formula1>
    </dataValidation>
  </dataValidations>
  <pageMargins left="0.4" right="0.4" top="0.5" bottom="0.5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2C4A5E"/>
    <outlinePr summaryBelow="1" summaryRight="1"/>
    <pageSetUpPr fitToPage="1"/>
  </sheetPr>
  <dimension ref="A1:O29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4" customWidth="1" min="2" max="2"/>
    <col width="8" customWidth="1" min="3" max="3"/>
    <col width="8" customWidth="1" min="4" max="4"/>
    <col width="11" customWidth="1" min="5" max="5"/>
    <col width="10" customWidth="1" min="6" max="6"/>
    <col width="9" customWidth="1" min="7" max="7"/>
    <col width="10" customWidth="1" min="8" max="8"/>
    <col width="9" customWidth="1" min="9" max="9"/>
    <col width="13" customWidth="1" min="10" max="10"/>
    <col width="12" customWidth="1" min="11" max="11"/>
    <col width="7" customWidth="1" min="12" max="12"/>
    <col width="9" customWidth="1" min="13" max="13"/>
    <col width="11" customWidth="1" min="14" max="14"/>
    <col width="13" customWidth="1" min="15" max="15"/>
  </cols>
  <sheetData>
    <row r="1" ht="24" customHeight="1">
      <c r="A1" s="18">
        <f>IF(Start!$C$5="","Auswertung (ein Spiel)",Start!$C$5&amp;"  ·  Auswertung (ein Spiel)")</f>
        <v/>
      </c>
      <c r="O1" s="19">
        <f>IF(Start!$C$6="","","Saison "&amp;Start!$C$6)</f>
        <v/>
      </c>
    </row>
    <row r="2" ht="28" customHeight="1">
      <c r="A2" s="20" t="inlineStr">
        <is>
          <t>Oben das Spiel auswählen – alles darunter rechnet sich neu. Würfe = Tore + Fehlwürfe aus dem Feld, Siebenmeter zählen separat. ± = Tore (inkl. 7 m) − Fehlwürfe (inkl. 7 m) − technische Fehler. In diesem Blatt musst du außer dem Spiel nichts eintragen.</t>
        </is>
      </c>
    </row>
    <row r="3" ht="22" customHeight="1">
      <c r="A3" s="30" t="inlineStr">
        <is>
          <t>Spiel:</t>
        </is>
      </c>
      <c r="B3" s="31" t="inlineStr">
        <is>
          <t>Sp1</t>
        </is>
      </c>
      <c r="C3" s="30" t="inlineStr">
        <is>
          <t>Datum:</t>
        </is>
      </c>
      <c r="D3" s="32">
        <f>IFERROR(INDEX(Saison!$B$4:$B$33,MATCH($B$3,Saison!$A$4:$A$33,0)),"")</f>
        <v/>
      </c>
      <c r="F3" s="32">
        <f>IFERROR(INDEX(Saison!$C$4:$C$33,MATCH($B$3,Saison!$A$4:$A$33,0)),"")</f>
        <v/>
      </c>
      <c r="H3" s="30" t="inlineStr">
        <is>
          <t>Ergebnis:</t>
        </is>
      </c>
      <c r="I3" s="33">
        <f>IF(COUNTIF(Spiele,$B$3)=0,"",IFERROR(INDEX(Saison!$D$4:$D$33,MATCH($B$3,Saison!$A$4:$A$33,0)),"")&amp;" : "&amp;IFERROR(INDEX(Saison!$E$4:$E$33,MATCH($B$3,Saison!$A$4:$A$33,0)),""))</f>
        <v/>
      </c>
    </row>
    <row r="5" ht="16" customHeight="1">
      <c r="A5" s="34" t="inlineStr">
        <is>
          <t>Spieler</t>
        </is>
      </c>
      <c r="B5" s="35" t="n"/>
      <c r="C5" s="34" t="inlineStr">
        <is>
          <t>Feldwürfe</t>
        </is>
      </c>
      <c r="D5" s="35" t="n"/>
      <c r="E5" s="35" t="n"/>
      <c r="F5" s="34" t="inlineStr">
        <is>
          <t>Siebenmeter</t>
        </is>
      </c>
      <c r="G5" s="35" t="n"/>
      <c r="H5" s="35" t="n"/>
      <c r="I5" s="34" t="inlineStr">
        <is>
          <t>Spielgestaltung</t>
        </is>
      </c>
      <c r="J5" s="35" t="n"/>
      <c r="K5" s="35" t="n"/>
      <c r="L5" s="35" t="n"/>
      <c r="M5" s="34" t="inlineStr">
        <is>
          <t>Torwart</t>
        </is>
      </c>
      <c r="N5" s="35" t="n"/>
      <c r="O5" s="35" t="n"/>
    </row>
    <row r="6" ht="30" customHeight="1">
      <c r="A6" s="21" t="inlineStr">
        <is>
          <t>Nr.</t>
        </is>
      </c>
      <c r="B6" s="21" t="inlineStr">
        <is>
          <t>Name</t>
        </is>
      </c>
      <c r="C6" s="21" t="inlineStr">
        <is>
          <t>Würfe</t>
        </is>
      </c>
      <c r="D6" s="21" t="inlineStr">
        <is>
          <t>Tore</t>
        </is>
      </c>
      <c r="E6" s="21" t="inlineStr">
        <is>
          <t>Wurfquote</t>
        </is>
      </c>
      <c r="F6" s="21" t="inlineStr">
        <is>
          <t>7m Würfe</t>
        </is>
      </c>
      <c r="G6" s="21" t="inlineStr">
        <is>
          <t>7m Tore</t>
        </is>
      </c>
      <c r="H6" s="21" t="inlineStr">
        <is>
          <t>7m-Quote</t>
        </is>
      </c>
      <c r="I6" s="21" t="inlineStr">
        <is>
          <t>Assists</t>
        </is>
      </c>
      <c r="J6" s="21" t="inlineStr">
        <is>
          <t>Techn. Fehler</t>
        </is>
      </c>
      <c r="K6" s="21" t="inlineStr">
        <is>
          <t>Zeitstrafen</t>
        </is>
      </c>
      <c r="L6" s="21" t="inlineStr">
        <is>
          <t>±</t>
        </is>
      </c>
      <c r="M6" s="21" t="inlineStr">
        <is>
          <t>Paraden</t>
        </is>
      </c>
      <c r="N6" s="21" t="inlineStr">
        <is>
          <t>Gegentore</t>
        </is>
      </c>
      <c r="O6" s="21" t="inlineStr">
        <is>
          <t>Paradenquote</t>
        </is>
      </c>
    </row>
    <row r="7" ht="18" customHeight="1">
      <c r="A7" s="36">
        <f>IF(Kader!$A4="","",Kader!$A4)</f>
        <v/>
      </c>
      <c r="B7" s="29">
        <f>IF(Kader!$B4="","",Kader!$B4)</f>
        <v/>
      </c>
      <c r="C7" s="37">
        <f>IF($A7="","",COUNTIFS(Spielprotokoll!$A$4:$A$403,$B$3,Spielprotokoll!$C$4:$C$403,$A7,Spielprotokoll!$E$4:$E$403,"Tor")+COUNTIFS(Spielprotokoll!$A$4:$A$403,$B$3,Spielprotokoll!$C$4:$C$403,$A7,Spielprotokoll!$E$4:$E$403,"Fehlwurf"))</f>
        <v/>
      </c>
      <c r="D7" s="37">
        <f>IF($A7="","",COUNTIFS(Spielprotokoll!$A$4:$A$403,$B$3,Spielprotokoll!$C$4:$C$403,$A7,Spielprotokoll!$E$4:$E$403,"Tor"))</f>
        <v/>
      </c>
      <c r="E7" s="38">
        <f>IF($A7="","",IFERROR($D7/$C7,""))</f>
        <v/>
      </c>
      <c r="F7" s="37">
        <f>IF($A7="","",COUNTIFS(Spielprotokoll!$A$4:$A$403,$B$3,Spielprotokoll!$C$4:$C$403,$A7,Spielprotokoll!$E$4:$E$403,"7m Tor")+COUNTIFS(Spielprotokoll!$A$4:$A$403,$B$3,Spielprotokoll!$C$4:$C$403,$A7,Spielprotokoll!$E$4:$E$403,"7m Fehlwurf"))</f>
        <v/>
      </c>
      <c r="G7" s="37">
        <f>IF($A7="","",COUNTIFS(Spielprotokoll!$A$4:$A$403,$B$3,Spielprotokoll!$C$4:$C$403,$A7,Spielprotokoll!$E$4:$E$403,"7m Tor"))</f>
        <v/>
      </c>
      <c r="H7" s="38">
        <f>IF($A7="","",IFERROR($G7/$F7,""))</f>
        <v/>
      </c>
      <c r="I7" s="37">
        <f>IF($A7="","",COUNTIFS(Spielprotokoll!$A$4:$A$403,$B$3,Spielprotokoll!$C$4:$C$403,$A7,Spielprotokoll!$E$4:$E$403,"Assist"))</f>
        <v/>
      </c>
      <c r="J7" s="37">
        <f>IF($A7="","",COUNTIFS(Spielprotokoll!$A$4:$A$403,$B$3,Spielprotokoll!$C$4:$C$403,$A7,Spielprotokoll!$E$4:$E$403,"Techn. Fehler"))</f>
        <v/>
      </c>
      <c r="K7" s="37">
        <f>IF($A7="","",COUNTIFS(Spielprotokoll!$A$4:$A$403,$B$3,Spielprotokoll!$C$4:$C$403,$A7,Spielprotokoll!$E$4:$E$403,"2 Minuten"))</f>
        <v/>
      </c>
      <c r="L7" s="37">
        <f>IF($A7="","",($D7+$G7)-($C7-$D7)-($F7-$G7)-$J7)</f>
        <v/>
      </c>
      <c r="M7" s="37">
        <f>IF($A7="","",COUNTIFS(Spielprotokoll!$A$4:$A$403,$B$3,Spielprotokoll!$C$4:$C$403,$A7,Spielprotokoll!$E$4:$E$403,"Parade"))</f>
        <v/>
      </c>
      <c r="N7" s="37">
        <f>IF($A7="","",COUNTIFS(Spielprotokoll!$A$4:$A$403,$B$3,Spielprotokoll!$C$4:$C$403,$A7,Spielprotokoll!$E$4:$E$403,"Gegentor"))</f>
        <v/>
      </c>
      <c r="O7" s="38">
        <f>IF($A7="","",IFERROR($M7/($M7+$N7),""))</f>
        <v/>
      </c>
    </row>
    <row r="8" ht="18" customHeight="1">
      <c r="A8" s="36">
        <f>IF(Kader!$A5="","",Kader!$A5)</f>
        <v/>
      </c>
      <c r="B8" s="29">
        <f>IF(Kader!$B5="","",Kader!$B5)</f>
        <v/>
      </c>
      <c r="C8" s="37">
        <f>IF($A8="","",COUNTIFS(Spielprotokoll!$A$4:$A$403,$B$3,Spielprotokoll!$C$4:$C$403,$A8,Spielprotokoll!$E$4:$E$403,"Tor")+COUNTIFS(Spielprotokoll!$A$4:$A$403,$B$3,Spielprotokoll!$C$4:$C$403,$A8,Spielprotokoll!$E$4:$E$403,"Fehlwurf"))</f>
        <v/>
      </c>
      <c r="D8" s="37">
        <f>IF($A8="","",COUNTIFS(Spielprotokoll!$A$4:$A$403,$B$3,Spielprotokoll!$C$4:$C$403,$A8,Spielprotokoll!$E$4:$E$403,"Tor"))</f>
        <v/>
      </c>
      <c r="E8" s="38">
        <f>IF($A8="","",IFERROR($D8/$C8,""))</f>
        <v/>
      </c>
      <c r="F8" s="37">
        <f>IF($A8="","",COUNTIFS(Spielprotokoll!$A$4:$A$403,$B$3,Spielprotokoll!$C$4:$C$403,$A8,Spielprotokoll!$E$4:$E$403,"7m Tor")+COUNTIFS(Spielprotokoll!$A$4:$A$403,$B$3,Spielprotokoll!$C$4:$C$403,$A8,Spielprotokoll!$E$4:$E$403,"7m Fehlwurf"))</f>
        <v/>
      </c>
      <c r="G8" s="37">
        <f>IF($A8="","",COUNTIFS(Spielprotokoll!$A$4:$A$403,$B$3,Spielprotokoll!$C$4:$C$403,$A8,Spielprotokoll!$E$4:$E$403,"7m Tor"))</f>
        <v/>
      </c>
      <c r="H8" s="38">
        <f>IF($A8="","",IFERROR($G8/$F8,""))</f>
        <v/>
      </c>
      <c r="I8" s="37">
        <f>IF($A8="","",COUNTIFS(Spielprotokoll!$A$4:$A$403,$B$3,Spielprotokoll!$C$4:$C$403,$A8,Spielprotokoll!$E$4:$E$403,"Assist"))</f>
        <v/>
      </c>
      <c r="J8" s="37">
        <f>IF($A8="","",COUNTIFS(Spielprotokoll!$A$4:$A$403,$B$3,Spielprotokoll!$C$4:$C$403,$A8,Spielprotokoll!$E$4:$E$403,"Techn. Fehler"))</f>
        <v/>
      </c>
      <c r="K8" s="37">
        <f>IF($A8="","",COUNTIFS(Spielprotokoll!$A$4:$A$403,$B$3,Spielprotokoll!$C$4:$C$403,$A8,Spielprotokoll!$E$4:$E$403,"2 Minuten"))</f>
        <v/>
      </c>
      <c r="L8" s="37">
        <f>IF($A8="","",($D8+$G8)-($C8-$D8)-($F8-$G8)-$J8)</f>
        <v/>
      </c>
      <c r="M8" s="37">
        <f>IF($A8="","",COUNTIFS(Spielprotokoll!$A$4:$A$403,$B$3,Spielprotokoll!$C$4:$C$403,$A8,Spielprotokoll!$E$4:$E$403,"Parade"))</f>
        <v/>
      </c>
      <c r="N8" s="37">
        <f>IF($A8="","",COUNTIFS(Spielprotokoll!$A$4:$A$403,$B$3,Spielprotokoll!$C$4:$C$403,$A8,Spielprotokoll!$E$4:$E$403,"Gegentor"))</f>
        <v/>
      </c>
      <c r="O8" s="38">
        <f>IF($A8="","",IFERROR($M8/($M8+$N8),""))</f>
        <v/>
      </c>
    </row>
    <row r="9" ht="18" customHeight="1">
      <c r="A9" s="36">
        <f>IF(Kader!$A6="","",Kader!$A6)</f>
        <v/>
      </c>
      <c r="B9" s="29">
        <f>IF(Kader!$B6="","",Kader!$B6)</f>
        <v/>
      </c>
      <c r="C9" s="37">
        <f>IF($A9="","",COUNTIFS(Spielprotokoll!$A$4:$A$403,$B$3,Spielprotokoll!$C$4:$C$403,$A9,Spielprotokoll!$E$4:$E$403,"Tor")+COUNTIFS(Spielprotokoll!$A$4:$A$403,$B$3,Spielprotokoll!$C$4:$C$403,$A9,Spielprotokoll!$E$4:$E$403,"Fehlwurf"))</f>
        <v/>
      </c>
      <c r="D9" s="37">
        <f>IF($A9="","",COUNTIFS(Spielprotokoll!$A$4:$A$403,$B$3,Spielprotokoll!$C$4:$C$403,$A9,Spielprotokoll!$E$4:$E$403,"Tor"))</f>
        <v/>
      </c>
      <c r="E9" s="38">
        <f>IF($A9="","",IFERROR($D9/$C9,""))</f>
        <v/>
      </c>
      <c r="F9" s="37">
        <f>IF($A9="","",COUNTIFS(Spielprotokoll!$A$4:$A$403,$B$3,Spielprotokoll!$C$4:$C$403,$A9,Spielprotokoll!$E$4:$E$403,"7m Tor")+COUNTIFS(Spielprotokoll!$A$4:$A$403,$B$3,Spielprotokoll!$C$4:$C$403,$A9,Spielprotokoll!$E$4:$E$403,"7m Fehlwurf"))</f>
        <v/>
      </c>
      <c r="G9" s="37">
        <f>IF($A9="","",COUNTIFS(Spielprotokoll!$A$4:$A$403,$B$3,Spielprotokoll!$C$4:$C$403,$A9,Spielprotokoll!$E$4:$E$403,"7m Tor"))</f>
        <v/>
      </c>
      <c r="H9" s="38">
        <f>IF($A9="","",IFERROR($G9/$F9,""))</f>
        <v/>
      </c>
      <c r="I9" s="37">
        <f>IF($A9="","",COUNTIFS(Spielprotokoll!$A$4:$A$403,$B$3,Spielprotokoll!$C$4:$C$403,$A9,Spielprotokoll!$E$4:$E$403,"Assist"))</f>
        <v/>
      </c>
      <c r="J9" s="37">
        <f>IF($A9="","",COUNTIFS(Spielprotokoll!$A$4:$A$403,$B$3,Spielprotokoll!$C$4:$C$403,$A9,Spielprotokoll!$E$4:$E$403,"Techn. Fehler"))</f>
        <v/>
      </c>
      <c r="K9" s="37">
        <f>IF($A9="","",COUNTIFS(Spielprotokoll!$A$4:$A$403,$B$3,Spielprotokoll!$C$4:$C$403,$A9,Spielprotokoll!$E$4:$E$403,"2 Minuten"))</f>
        <v/>
      </c>
      <c r="L9" s="37">
        <f>IF($A9="","",($D9+$G9)-($C9-$D9)-($F9-$G9)-$J9)</f>
        <v/>
      </c>
      <c r="M9" s="37">
        <f>IF($A9="","",COUNTIFS(Spielprotokoll!$A$4:$A$403,$B$3,Spielprotokoll!$C$4:$C$403,$A9,Spielprotokoll!$E$4:$E$403,"Parade"))</f>
        <v/>
      </c>
      <c r="N9" s="37">
        <f>IF($A9="","",COUNTIFS(Spielprotokoll!$A$4:$A$403,$B$3,Spielprotokoll!$C$4:$C$403,$A9,Spielprotokoll!$E$4:$E$403,"Gegentor"))</f>
        <v/>
      </c>
      <c r="O9" s="38">
        <f>IF($A9="","",IFERROR($M9/($M9+$N9),""))</f>
        <v/>
      </c>
    </row>
    <row r="10" ht="18" customHeight="1">
      <c r="A10" s="36">
        <f>IF(Kader!$A7="","",Kader!$A7)</f>
        <v/>
      </c>
      <c r="B10" s="29">
        <f>IF(Kader!$B7="","",Kader!$B7)</f>
        <v/>
      </c>
      <c r="C10" s="37">
        <f>IF($A10="","",COUNTIFS(Spielprotokoll!$A$4:$A$403,$B$3,Spielprotokoll!$C$4:$C$403,$A10,Spielprotokoll!$E$4:$E$403,"Tor")+COUNTIFS(Spielprotokoll!$A$4:$A$403,$B$3,Spielprotokoll!$C$4:$C$403,$A10,Spielprotokoll!$E$4:$E$403,"Fehlwurf"))</f>
        <v/>
      </c>
      <c r="D10" s="37">
        <f>IF($A10="","",COUNTIFS(Spielprotokoll!$A$4:$A$403,$B$3,Spielprotokoll!$C$4:$C$403,$A10,Spielprotokoll!$E$4:$E$403,"Tor"))</f>
        <v/>
      </c>
      <c r="E10" s="38">
        <f>IF($A10="","",IFERROR($D10/$C10,""))</f>
        <v/>
      </c>
      <c r="F10" s="37">
        <f>IF($A10="","",COUNTIFS(Spielprotokoll!$A$4:$A$403,$B$3,Spielprotokoll!$C$4:$C$403,$A10,Spielprotokoll!$E$4:$E$403,"7m Tor")+COUNTIFS(Spielprotokoll!$A$4:$A$403,$B$3,Spielprotokoll!$C$4:$C$403,$A10,Spielprotokoll!$E$4:$E$403,"7m Fehlwurf"))</f>
        <v/>
      </c>
      <c r="G10" s="37">
        <f>IF($A10="","",COUNTIFS(Spielprotokoll!$A$4:$A$403,$B$3,Spielprotokoll!$C$4:$C$403,$A10,Spielprotokoll!$E$4:$E$403,"7m Tor"))</f>
        <v/>
      </c>
      <c r="H10" s="38">
        <f>IF($A10="","",IFERROR($G10/$F10,""))</f>
        <v/>
      </c>
      <c r="I10" s="37">
        <f>IF($A10="","",COUNTIFS(Spielprotokoll!$A$4:$A$403,$B$3,Spielprotokoll!$C$4:$C$403,$A10,Spielprotokoll!$E$4:$E$403,"Assist"))</f>
        <v/>
      </c>
      <c r="J10" s="37">
        <f>IF($A10="","",COUNTIFS(Spielprotokoll!$A$4:$A$403,$B$3,Spielprotokoll!$C$4:$C$403,$A10,Spielprotokoll!$E$4:$E$403,"Techn. Fehler"))</f>
        <v/>
      </c>
      <c r="K10" s="37">
        <f>IF($A10="","",COUNTIFS(Spielprotokoll!$A$4:$A$403,$B$3,Spielprotokoll!$C$4:$C$403,$A10,Spielprotokoll!$E$4:$E$403,"2 Minuten"))</f>
        <v/>
      </c>
      <c r="L10" s="37">
        <f>IF($A10="","",($D10+$G10)-($C10-$D10)-($F10-$G10)-$J10)</f>
        <v/>
      </c>
      <c r="M10" s="37">
        <f>IF($A10="","",COUNTIFS(Spielprotokoll!$A$4:$A$403,$B$3,Spielprotokoll!$C$4:$C$403,$A10,Spielprotokoll!$E$4:$E$403,"Parade"))</f>
        <v/>
      </c>
      <c r="N10" s="37">
        <f>IF($A10="","",COUNTIFS(Spielprotokoll!$A$4:$A$403,$B$3,Spielprotokoll!$C$4:$C$403,$A10,Spielprotokoll!$E$4:$E$403,"Gegentor"))</f>
        <v/>
      </c>
      <c r="O10" s="38">
        <f>IF($A10="","",IFERROR($M10/($M10+$N10),""))</f>
        <v/>
      </c>
    </row>
    <row r="11" ht="18" customHeight="1">
      <c r="A11" s="36">
        <f>IF(Kader!$A8="","",Kader!$A8)</f>
        <v/>
      </c>
      <c r="B11" s="29">
        <f>IF(Kader!$B8="","",Kader!$B8)</f>
        <v/>
      </c>
      <c r="C11" s="37">
        <f>IF($A11="","",COUNTIFS(Spielprotokoll!$A$4:$A$403,$B$3,Spielprotokoll!$C$4:$C$403,$A11,Spielprotokoll!$E$4:$E$403,"Tor")+COUNTIFS(Spielprotokoll!$A$4:$A$403,$B$3,Spielprotokoll!$C$4:$C$403,$A11,Spielprotokoll!$E$4:$E$403,"Fehlwurf"))</f>
        <v/>
      </c>
      <c r="D11" s="37">
        <f>IF($A11="","",COUNTIFS(Spielprotokoll!$A$4:$A$403,$B$3,Spielprotokoll!$C$4:$C$403,$A11,Spielprotokoll!$E$4:$E$403,"Tor"))</f>
        <v/>
      </c>
      <c r="E11" s="38">
        <f>IF($A11="","",IFERROR($D11/$C11,""))</f>
        <v/>
      </c>
      <c r="F11" s="37">
        <f>IF($A11="","",COUNTIFS(Spielprotokoll!$A$4:$A$403,$B$3,Spielprotokoll!$C$4:$C$403,$A11,Spielprotokoll!$E$4:$E$403,"7m Tor")+COUNTIFS(Spielprotokoll!$A$4:$A$403,$B$3,Spielprotokoll!$C$4:$C$403,$A11,Spielprotokoll!$E$4:$E$403,"7m Fehlwurf"))</f>
        <v/>
      </c>
      <c r="G11" s="37">
        <f>IF($A11="","",COUNTIFS(Spielprotokoll!$A$4:$A$403,$B$3,Spielprotokoll!$C$4:$C$403,$A11,Spielprotokoll!$E$4:$E$403,"7m Tor"))</f>
        <v/>
      </c>
      <c r="H11" s="38">
        <f>IF($A11="","",IFERROR($G11/$F11,""))</f>
        <v/>
      </c>
      <c r="I11" s="37">
        <f>IF($A11="","",COUNTIFS(Spielprotokoll!$A$4:$A$403,$B$3,Spielprotokoll!$C$4:$C$403,$A11,Spielprotokoll!$E$4:$E$403,"Assist"))</f>
        <v/>
      </c>
      <c r="J11" s="37">
        <f>IF($A11="","",COUNTIFS(Spielprotokoll!$A$4:$A$403,$B$3,Spielprotokoll!$C$4:$C$403,$A11,Spielprotokoll!$E$4:$E$403,"Techn. Fehler"))</f>
        <v/>
      </c>
      <c r="K11" s="37">
        <f>IF($A11="","",COUNTIFS(Spielprotokoll!$A$4:$A$403,$B$3,Spielprotokoll!$C$4:$C$403,$A11,Spielprotokoll!$E$4:$E$403,"2 Minuten"))</f>
        <v/>
      </c>
      <c r="L11" s="37">
        <f>IF($A11="","",($D11+$G11)-($C11-$D11)-($F11-$G11)-$J11)</f>
        <v/>
      </c>
      <c r="M11" s="37">
        <f>IF($A11="","",COUNTIFS(Spielprotokoll!$A$4:$A$403,$B$3,Spielprotokoll!$C$4:$C$403,$A11,Spielprotokoll!$E$4:$E$403,"Parade"))</f>
        <v/>
      </c>
      <c r="N11" s="37">
        <f>IF($A11="","",COUNTIFS(Spielprotokoll!$A$4:$A$403,$B$3,Spielprotokoll!$C$4:$C$403,$A11,Spielprotokoll!$E$4:$E$403,"Gegentor"))</f>
        <v/>
      </c>
      <c r="O11" s="38">
        <f>IF($A11="","",IFERROR($M11/($M11+$N11),""))</f>
        <v/>
      </c>
    </row>
    <row r="12" ht="18" customHeight="1">
      <c r="A12" s="36">
        <f>IF(Kader!$A9="","",Kader!$A9)</f>
        <v/>
      </c>
      <c r="B12" s="29">
        <f>IF(Kader!$B9="","",Kader!$B9)</f>
        <v/>
      </c>
      <c r="C12" s="37">
        <f>IF($A12="","",COUNTIFS(Spielprotokoll!$A$4:$A$403,$B$3,Spielprotokoll!$C$4:$C$403,$A12,Spielprotokoll!$E$4:$E$403,"Tor")+COUNTIFS(Spielprotokoll!$A$4:$A$403,$B$3,Spielprotokoll!$C$4:$C$403,$A12,Spielprotokoll!$E$4:$E$403,"Fehlwurf"))</f>
        <v/>
      </c>
      <c r="D12" s="37">
        <f>IF($A12="","",COUNTIFS(Spielprotokoll!$A$4:$A$403,$B$3,Spielprotokoll!$C$4:$C$403,$A12,Spielprotokoll!$E$4:$E$403,"Tor"))</f>
        <v/>
      </c>
      <c r="E12" s="38">
        <f>IF($A12="","",IFERROR($D12/$C12,""))</f>
        <v/>
      </c>
      <c r="F12" s="37">
        <f>IF($A12="","",COUNTIFS(Spielprotokoll!$A$4:$A$403,$B$3,Spielprotokoll!$C$4:$C$403,$A12,Spielprotokoll!$E$4:$E$403,"7m Tor")+COUNTIFS(Spielprotokoll!$A$4:$A$403,$B$3,Spielprotokoll!$C$4:$C$403,$A12,Spielprotokoll!$E$4:$E$403,"7m Fehlwurf"))</f>
        <v/>
      </c>
      <c r="G12" s="37">
        <f>IF($A12="","",COUNTIFS(Spielprotokoll!$A$4:$A$403,$B$3,Spielprotokoll!$C$4:$C$403,$A12,Spielprotokoll!$E$4:$E$403,"7m Tor"))</f>
        <v/>
      </c>
      <c r="H12" s="38">
        <f>IF($A12="","",IFERROR($G12/$F12,""))</f>
        <v/>
      </c>
      <c r="I12" s="37">
        <f>IF($A12="","",COUNTIFS(Spielprotokoll!$A$4:$A$403,$B$3,Spielprotokoll!$C$4:$C$403,$A12,Spielprotokoll!$E$4:$E$403,"Assist"))</f>
        <v/>
      </c>
      <c r="J12" s="37">
        <f>IF($A12="","",COUNTIFS(Spielprotokoll!$A$4:$A$403,$B$3,Spielprotokoll!$C$4:$C$403,$A12,Spielprotokoll!$E$4:$E$403,"Techn. Fehler"))</f>
        <v/>
      </c>
      <c r="K12" s="37">
        <f>IF($A12="","",COUNTIFS(Spielprotokoll!$A$4:$A$403,$B$3,Spielprotokoll!$C$4:$C$403,$A12,Spielprotokoll!$E$4:$E$403,"2 Minuten"))</f>
        <v/>
      </c>
      <c r="L12" s="37">
        <f>IF($A12="","",($D12+$G12)-($C12-$D12)-($F12-$G12)-$J12)</f>
        <v/>
      </c>
      <c r="M12" s="37">
        <f>IF($A12="","",COUNTIFS(Spielprotokoll!$A$4:$A$403,$B$3,Spielprotokoll!$C$4:$C$403,$A12,Spielprotokoll!$E$4:$E$403,"Parade"))</f>
        <v/>
      </c>
      <c r="N12" s="37">
        <f>IF($A12="","",COUNTIFS(Spielprotokoll!$A$4:$A$403,$B$3,Spielprotokoll!$C$4:$C$403,$A12,Spielprotokoll!$E$4:$E$403,"Gegentor"))</f>
        <v/>
      </c>
      <c r="O12" s="38">
        <f>IF($A12="","",IFERROR($M12/($M12+$N12),""))</f>
        <v/>
      </c>
    </row>
    <row r="13" ht="18" customHeight="1">
      <c r="A13" s="36">
        <f>IF(Kader!$A10="","",Kader!$A10)</f>
        <v/>
      </c>
      <c r="B13" s="29">
        <f>IF(Kader!$B10="","",Kader!$B10)</f>
        <v/>
      </c>
      <c r="C13" s="37">
        <f>IF($A13="","",COUNTIFS(Spielprotokoll!$A$4:$A$403,$B$3,Spielprotokoll!$C$4:$C$403,$A13,Spielprotokoll!$E$4:$E$403,"Tor")+COUNTIFS(Spielprotokoll!$A$4:$A$403,$B$3,Spielprotokoll!$C$4:$C$403,$A13,Spielprotokoll!$E$4:$E$403,"Fehlwurf"))</f>
        <v/>
      </c>
      <c r="D13" s="37">
        <f>IF($A13="","",COUNTIFS(Spielprotokoll!$A$4:$A$403,$B$3,Spielprotokoll!$C$4:$C$403,$A13,Spielprotokoll!$E$4:$E$403,"Tor"))</f>
        <v/>
      </c>
      <c r="E13" s="38">
        <f>IF($A13="","",IFERROR($D13/$C13,""))</f>
        <v/>
      </c>
      <c r="F13" s="37">
        <f>IF($A13="","",COUNTIFS(Spielprotokoll!$A$4:$A$403,$B$3,Spielprotokoll!$C$4:$C$403,$A13,Spielprotokoll!$E$4:$E$403,"7m Tor")+COUNTIFS(Spielprotokoll!$A$4:$A$403,$B$3,Spielprotokoll!$C$4:$C$403,$A13,Spielprotokoll!$E$4:$E$403,"7m Fehlwurf"))</f>
        <v/>
      </c>
      <c r="G13" s="37">
        <f>IF($A13="","",COUNTIFS(Spielprotokoll!$A$4:$A$403,$B$3,Spielprotokoll!$C$4:$C$403,$A13,Spielprotokoll!$E$4:$E$403,"7m Tor"))</f>
        <v/>
      </c>
      <c r="H13" s="38">
        <f>IF($A13="","",IFERROR($G13/$F13,""))</f>
        <v/>
      </c>
      <c r="I13" s="37">
        <f>IF($A13="","",COUNTIFS(Spielprotokoll!$A$4:$A$403,$B$3,Spielprotokoll!$C$4:$C$403,$A13,Spielprotokoll!$E$4:$E$403,"Assist"))</f>
        <v/>
      </c>
      <c r="J13" s="37">
        <f>IF($A13="","",COUNTIFS(Spielprotokoll!$A$4:$A$403,$B$3,Spielprotokoll!$C$4:$C$403,$A13,Spielprotokoll!$E$4:$E$403,"Techn. Fehler"))</f>
        <v/>
      </c>
      <c r="K13" s="37">
        <f>IF($A13="","",COUNTIFS(Spielprotokoll!$A$4:$A$403,$B$3,Spielprotokoll!$C$4:$C$403,$A13,Spielprotokoll!$E$4:$E$403,"2 Minuten"))</f>
        <v/>
      </c>
      <c r="L13" s="37">
        <f>IF($A13="","",($D13+$G13)-($C13-$D13)-($F13-$G13)-$J13)</f>
        <v/>
      </c>
      <c r="M13" s="37">
        <f>IF($A13="","",COUNTIFS(Spielprotokoll!$A$4:$A$403,$B$3,Spielprotokoll!$C$4:$C$403,$A13,Spielprotokoll!$E$4:$E$403,"Parade"))</f>
        <v/>
      </c>
      <c r="N13" s="37">
        <f>IF($A13="","",COUNTIFS(Spielprotokoll!$A$4:$A$403,$B$3,Spielprotokoll!$C$4:$C$403,$A13,Spielprotokoll!$E$4:$E$403,"Gegentor"))</f>
        <v/>
      </c>
      <c r="O13" s="38">
        <f>IF($A13="","",IFERROR($M13/($M13+$N13),""))</f>
        <v/>
      </c>
    </row>
    <row r="14" ht="18" customHeight="1">
      <c r="A14" s="36">
        <f>IF(Kader!$A11="","",Kader!$A11)</f>
        <v/>
      </c>
      <c r="B14" s="29">
        <f>IF(Kader!$B11="","",Kader!$B11)</f>
        <v/>
      </c>
      <c r="C14" s="37">
        <f>IF($A14="","",COUNTIFS(Spielprotokoll!$A$4:$A$403,$B$3,Spielprotokoll!$C$4:$C$403,$A14,Spielprotokoll!$E$4:$E$403,"Tor")+COUNTIFS(Spielprotokoll!$A$4:$A$403,$B$3,Spielprotokoll!$C$4:$C$403,$A14,Spielprotokoll!$E$4:$E$403,"Fehlwurf"))</f>
        <v/>
      </c>
      <c r="D14" s="37">
        <f>IF($A14="","",COUNTIFS(Spielprotokoll!$A$4:$A$403,$B$3,Spielprotokoll!$C$4:$C$403,$A14,Spielprotokoll!$E$4:$E$403,"Tor"))</f>
        <v/>
      </c>
      <c r="E14" s="38">
        <f>IF($A14="","",IFERROR($D14/$C14,""))</f>
        <v/>
      </c>
      <c r="F14" s="37">
        <f>IF($A14="","",COUNTIFS(Spielprotokoll!$A$4:$A$403,$B$3,Spielprotokoll!$C$4:$C$403,$A14,Spielprotokoll!$E$4:$E$403,"7m Tor")+COUNTIFS(Spielprotokoll!$A$4:$A$403,$B$3,Spielprotokoll!$C$4:$C$403,$A14,Spielprotokoll!$E$4:$E$403,"7m Fehlwurf"))</f>
        <v/>
      </c>
      <c r="G14" s="37">
        <f>IF($A14="","",COUNTIFS(Spielprotokoll!$A$4:$A$403,$B$3,Spielprotokoll!$C$4:$C$403,$A14,Spielprotokoll!$E$4:$E$403,"7m Tor"))</f>
        <v/>
      </c>
      <c r="H14" s="38">
        <f>IF($A14="","",IFERROR($G14/$F14,""))</f>
        <v/>
      </c>
      <c r="I14" s="37">
        <f>IF($A14="","",COUNTIFS(Spielprotokoll!$A$4:$A$403,$B$3,Spielprotokoll!$C$4:$C$403,$A14,Spielprotokoll!$E$4:$E$403,"Assist"))</f>
        <v/>
      </c>
      <c r="J14" s="37">
        <f>IF($A14="","",COUNTIFS(Spielprotokoll!$A$4:$A$403,$B$3,Spielprotokoll!$C$4:$C$403,$A14,Spielprotokoll!$E$4:$E$403,"Techn. Fehler"))</f>
        <v/>
      </c>
      <c r="K14" s="37">
        <f>IF($A14="","",COUNTIFS(Spielprotokoll!$A$4:$A$403,$B$3,Spielprotokoll!$C$4:$C$403,$A14,Spielprotokoll!$E$4:$E$403,"2 Minuten"))</f>
        <v/>
      </c>
      <c r="L14" s="37">
        <f>IF($A14="","",($D14+$G14)-($C14-$D14)-($F14-$G14)-$J14)</f>
        <v/>
      </c>
      <c r="M14" s="37">
        <f>IF($A14="","",COUNTIFS(Spielprotokoll!$A$4:$A$403,$B$3,Spielprotokoll!$C$4:$C$403,$A14,Spielprotokoll!$E$4:$E$403,"Parade"))</f>
        <v/>
      </c>
      <c r="N14" s="37">
        <f>IF($A14="","",COUNTIFS(Spielprotokoll!$A$4:$A$403,$B$3,Spielprotokoll!$C$4:$C$403,$A14,Spielprotokoll!$E$4:$E$403,"Gegentor"))</f>
        <v/>
      </c>
      <c r="O14" s="38">
        <f>IF($A14="","",IFERROR($M14/($M14+$N14),""))</f>
        <v/>
      </c>
    </row>
    <row r="15" ht="18" customHeight="1">
      <c r="A15" s="36">
        <f>IF(Kader!$A12="","",Kader!$A12)</f>
        <v/>
      </c>
      <c r="B15" s="29">
        <f>IF(Kader!$B12="","",Kader!$B12)</f>
        <v/>
      </c>
      <c r="C15" s="37">
        <f>IF($A15="","",COUNTIFS(Spielprotokoll!$A$4:$A$403,$B$3,Spielprotokoll!$C$4:$C$403,$A15,Spielprotokoll!$E$4:$E$403,"Tor")+COUNTIFS(Spielprotokoll!$A$4:$A$403,$B$3,Spielprotokoll!$C$4:$C$403,$A15,Spielprotokoll!$E$4:$E$403,"Fehlwurf"))</f>
        <v/>
      </c>
      <c r="D15" s="37">
        <f>IF($A15="","",COUNTIFS(Spielprotokoll!$A$4:$A$403,$B$3,Spielprotokoll!$C$4:$C$403,$A15,Spielprotokoll!$E$4:$E$403,"Tor"))</f>
        <v/>
      </c>
      <c r="E15" s="38">
        <f>IF($A15="","",IFERROR($D15/$C15,""))</f>
        <v/>
      </c>
      <c r="F15" s="37">
        <f>IF($A15="","",COUNTIFS(Spielprotokoll!$A$4:$A$403,$B$3,Spielprotokoll!$C$4:$C$403,$A15,Spielprotokoll!$E$4:$E$403,"7m Tor")+COUNTIFS(Spielprotokoll!$A$4:$A$403,$B$3,Spielprotokoll!$C$4:$C$403,$A15,Spielprotokoll!$E$4:$E$403,"7m Fehlwurf"))</f>
        <v/>
      </c>
      <c r="G15" s="37">
        <f>IF($A15="","",COUNTIFS(Spielprotokoll!$A$4:$A$403,$B$3,Spielprotokoll!$C$4:$C$403,$A15,Spielprotokoll!$E$4:$E$403,"7m Tor"))</f>
        <v/>
      </c>
      <c r="H15" s="38">
        <f>IF($A15="","",IFERROR($G15/$F15,""))</f>
        <v/>
      </c>
      <c r="I15" s="37">
        <f>IF($A15="","",COUNTIFS(Spielprotokoll!$A$4:$A$403,$B$3,Spielprotokoll!$C$4:$C$403,$A15,Spielprotokoll!$E$4:$E$403,"Assist"))</f>
        <v/>
      </c>
      <c r="J15" s="37">
        <f>IF($A15="","",COUNTIFS(Spielprotokoll!$A$4:$A$403,$B$3,Spielprotokoll!$C$4:$C$403,$A15,Spielprotokoll!$E$4:$E$403,"Techn. Fehler"))</f>
        <v/>
      </c>
      <c r="K15" s="37">
        <f>IF($A15="","",COUNTIFS(Spielprotokoll!$A$4:$A$403,$B$3,Spielprotokoll!$C$4:$C$403,$A15,Spielprotokoll!$E$4:$E$403,"2 Minuten"))</f>
        <v/>
      </c>
      <c r="L15" s="37">
        <f>IF($A15="","",($D15+$G15)-($C15-$D15)-($F15-$G15)-$J15)</f>
        <v/>
      </c>
      <c r="M15" s="37">
        <f>IF($A15="","",COUNTIFS(Spielprotokoll!$A$4:$A$403,$B$3,Spielprotokoll!$C$4:$C$403,$A15,Spielprotokoll!$E$4:$E$403,"Parade"))</f>
        <v/>
      </c>
      <c r="N15" s="37">
        <f>IF($A15="","",COUNTIFS(Spielprotokoll!$A$4:$A$403,$B$3,Spielprotokoll!$C$4:$C$403,$A15,Spielprotokoll!$E$4:$E$403,"Gegentor"))</f>
        <v/>
      </c>
      <c r="O15" s="38">
        <f>IF($A15="","",IFERROR($M15/($M15+$N15),""))</f>
        <v/>
      </c>
    </row>
    <row r="16" ht="18" customHeight="1">
      <c r="A16" s="36">
        <f>IF(Kader!$A13="","",Kader!$A13)</f>
        <v/>
      </c>
      <c r="B16" s="29">
        <f>IF(Kader!$B13="","",Kader!$B13)</f>
        <v/>
      </c>
      <c r="C16" s="37">
        <f>IF($A16="","",COUNTIFS(Spielprotokoll!$A$4:$A$403,$B$3,Spielprotokoll!$C$4:$C$403,$A16,Spielprotokoll!$E$4:$E$403,"Tor")+COUNTIFS(Spielprotokoll!$A$4:$A$403,$B$3,Spielprotokoll!$C$4:$C$403,$A16,Spielprotokoll!$E$4:$E$403,"Fehlwurf"))</f>
        <v/>
      </c>
      <c r="D16" s="37">
        <f>IF($A16="","",COUNTIFS(Spielprotokoll!$A$4:$A$403,$B$3,Spielprotokoll!$C$4:$C$403,$A16,Spielprotokoll!$E$4:$E$403,"Tor"))</f>
        <v/>
      </c>
      <c r="E16" s="38">
        <f>IF($A16="","",IFERROR($D16/$C16,""))</f>
        <v/>
      </c>
      <c r="F16" s="37">
        <f>IF($A16="","",COUNTIFS(Spielprotokoll!$A$4:$A$403,$B$3,Spielprotokoll!$C$4:$C$403,$A16,Spielprotokoll!$E$4:$E$403,"7m Tor")+COUNTIFS(Spielprotokoll!$A$4:$A$403,$B$3,Spielprotokoll!$C$4:$C$403,$A16,Spielprotokoll!$E$4:$E$403,"7m Fehlwurf"))</f>
        <v/>
      </c>
      <c r="G16" s="37">
        <f>IF($A16="","",COUNTIFS(Spielprotokoll!$A$4:$A$403,$B$3,Spielprotokoll!$C$4:$C$403,$A16,Spielprotokoll!$E$4:$E$403,"7m Tor"))</f>
        <v/>
      </c>
      <c r="H16" s="38">
        <f>IF($A16="","",IFERROR($G16/$F16,""))</f>
        <v/>
      </c>
      <c r="I16" s="37">
        <f>IF($A16="","",COUNTIFS(Spielprotokoll!$A$4:$A$403,$B$3,Spielprotokoll!$C$4:$C$403,$A16,Spielprotokoll!$E$4:$E$403,"Assist"))</f>
        <v/>
      </c>
      <c r="J16" s="37">
        <f>IF($A16="","",COUNTIFS(Spielprotokoll!$A$4:$A$403,$B$3,Spielprotokoll!$C$4:$C$403,$A16,Spielprotokoll!$E$4:$E$403,"Techn. Fehler"))</f>
        <v/>
      </c>
      <c r="K16" s="37">
        <f>IF($A16="","",COUNTIFS(Spielprotokoll!$A$4:$A$403,$B$3,Spielprotokoll!$C$4:$C$403,$A16,Spielprotokoll!$E$4:$E$403,"2 Minuten"))</f>
        <v/>
      </c>
      <c r="L16" s="37">
        <f>IF($A16="","",($D16+$G16)-($C16-$D16)-($F16-$G16)-$J16)</f>
        <v/>
      </c>
      <c r="M16" s="37">
        <f>IF($A16="","",COUNTIFS(Spielprotokoll!$A$4:$A$403,$B$3,Spielprotokoll!$C$4:$C$403,$A16,Spielprotokoll!$E$4:$E$403,"Parade"))</f>
        <v/>
      </c>
      <c r="N16" s="37">
        <f>IF($A16="","",COUNTIFS(Spielprotokoll!$A$4:$A$403,$B$3,Spielprotokoll!$C$4:$C$403,$A16,Spielprotokoll!$E$4:$E$403,"Gegentor"))</f>
        <v/>
      </c>
      <c r="O16" s="38">
        <f>IF($A16="","",IFERROR($M16/($M16+$N16),""))</f>
        <v/>
      </c>
    </row>
    <row r="17" ht="18" customHeight="1">
      <c r="A17" s="36">
        <f>IF(Kader!$A14="","",Kader!$A14)</f>
        <v/>
      </c>
      <c r="B17" s="29">
        <f>IF(Kader!$B14="","",Kader!$B14)</f>
        <v/>
      </c>
      <c r="C17" s="37">
        <f>IF($A17="","",COUNTIFS(Spielprotokoll!$A$4:$A$403,$B$3,Spielprotokoll!$C$4:$C$403,$A17,Spielprotokoll!$E$4:$E$403,"Tor")+COUNTIFS(Spielprotokoll!$A$4:$A$403,$B$3,Spielprotokoll!$C$4:$C$403,$A17,Spielprotokoll!$E$4:$E$403,"Fehlwurf"))</f>
        <v/>
      </c>
      <c r="D17" s="37">
        <f>IF($A17="","",COUNTIFS(Spielprotokoll!$A$4:$A$403,$B$3,Spielprotokoll!$C$4:$C$403,$A17,Spielprotokoll!$E$4:$E$403,"Tor"))</f>
        <v/>
      </c>
      <c r="E17" s="38">
        <f>IF($A17="","",IFERROR($D17/$C17,""))</f>
        <v/>
      </c>
      <c r="F17" s="37">
        <f>IF($A17="","",COUNTIFS(Spielprotokoll!$A$4:$A$403,$B$3,Spielprotokoll!$C$4:$C$403,$A17,Spielprotokoll!$E$4:$E$403,"7m Tor")+COUNTIFS(Spielprotokoll!$A$4:$A$403,$B$3,Spielprotokoll!$C$4:$C$403,$A17,Spielprotokoll!$E$4:$E$403,"7m Fehlwurf"))</f>
        <v/>
      </c>
      <c r="G17" s="37">
        <f>IF($A17="","",COUNTIFS(Spielprotokoll!$A$4:$A$403,$B$3,Spielprotokoll!$C$4:$C$403,$A17,Spielprotokoll!$E$4:$E$403,"7m Tor"))</f>
        <v/>
      </c>
      <c r="H17" s="38">
        <f>IF($A17="","",IFERROR($G17/$F17,""))</f>
        <v/>
      </c>
      <c r="I17" s="37">
        <f>IF($A17="","",COUNTIFS(Spielprotokoll!$A$4:$A$403,$B$3,Spielprotokoll!$C$4:$C$403,$A17,Spielprotokoll!$E$4:$E$403,"Assist"))</f>
        <v/>
      </c>
      <c r="J17" s="37">
        <f>IF($A17="","",COUNTIFS(Spielprotokoll!$A$4:$A$403,$B$3,Spielprotokoll!$C$4:$C$403,$A17,Spielprotokoll!$E$4:$E$403,"Techn. Fehler"))</f>
        <v/>
      </c>
      <c r="K17" s="37">
        <f>IF($A17="","",COUNTIFS(Spielprotokoll!$A$4:$A$403,$B$3,Spielprotokoll!$C$4:$C$403,$A17,Spielprotokoll!$E$4:$E$403,"2 Minuten"))</f>
        <v/>
      </c>
      <c r="L17" s="37">
        <f>IF($A17="","",($D17+$G17)-($C17-$D17)-($F17-$G17)-$J17)</f>
        <v/>
      </c>
      <c r="M17" s="37">
        <f>IF($A17="","",COUNTIFS(Spielprotokoll!$A$4:$A$403,$B$3,Spielprotokoll!$C$4:$C$403,$A17,Spielprotokoll!$E$4:$E$403,"Parade"))</f>
        <v/>
      </c>
      <c r="N17" s="37">
        <f>IF($A17="","",COUNTIFS(Spielprotokoll!$A$4:$A$403,$B$3,Spielprotokoll!$C$4:$C$403,$A17,Spielprotokoll!$E$4:$E$403,"Gegentor"))</f>
        <v/>
      </c>
      <c r="O17" s="38">
        <f>IF($A17="","",IFERROR($M17/($M17+$N17),""))</f>
        <v/>
      </c>
    </row>
    <row r="18" ht="18" customHeight="1">
      <c r="A18" s="36">
        <f>IF(Kader!$A15="","",Kader!$A15)</f>
        <v/>
      </c>
      <c r="B18" s="29">
        <f>IF(Kader!$B15="","",Kader!$B15)</f>
        <v/>
      </c>
      <c r="C18" s="37">
        <f>IF($A18="","",COUNTIFS(Spielprotokoll!$A$4:$A$403,$B$3,Spielprotokoll!$C$4:$C$403,$A18,Spielprotokoll!$E$4:$E$403,"Tor")+COUNTIFS(Spielprotokoll!$A$4:$A$403,$B$3,Spielprotokoll!$C$4:$C$403,$A18,Spielprotokoll!$E$4:$E$403,"Fehlwurf"))</f>
        <v/>
      </c>
      <c r="D18" s="37">
        <f>IF($A18="","",COUNTIFS(Spielprotokoll!$A$4:$A$403,$B$3,Spielprotokoll!$C$4:$C$403,$A18,Spielprotokoll!$E$4:$E$403,"Tor"))</f>
        <v/>
      </c>
      <c r="E18" s="38">
        <f>IF($A18="","",IFERROR($D18/$C18,""))</f>
        <v/>
      </c>
      <c r="F18" s="37">
        <f>IF($A18="","",COUNTIFS(Spielprotokoll!$A$4:$A$403,$B$3,Spielprotokoll!$C$4:$C$403,$A18,Spielprotokoll!$E$4:$E$403,"7m Tor")+COUNTIFS(Spielprotokoll!$A$4:$A$403,$B$3,Spielprotokoll!$C$4:$C$403,$A18,Spielprotokoll!$E$4:$E$403,"7m Fehlwurf"))</f>
        <v/>
      </c>
      <c r="G18" s="37">
        <f>IF($A18="","",COUNTIFS(Spielprotokoll!$A$4:$A$403,$B$3,Spielprotokoll!$C$4:$C$403,$A18,Spielprotokoll!$E$4:$E$403,"7m Tor"))</f>
        <v/>
      </c>
      <c r="H18" s="38">
        <f>IF($A18="","",IFERROR($G18/$F18,""))</f>
        <v/>
      </c>
      <c r="I18" s="37">
        <f>IF($A18="","",COUNTIFS(Spielprotokoll!$A$4:$A$403,$B$3,Spielprotokoll!$C$4:$C$403,$A18,Spielprotokoll!$E$4:$E$403,"Assist"))</f>
        <v/>
      </c>
      <c r="J18" s="37">
        <f>IF($A18="","",COUNTIFS(Spielprotokoll!$A$4:$A$403,$B$3,Spielprotokoll!$C$4:$C$403,$A18,Spielprotokoll!$E$4:$E$403,"Techn. Fehler"))</f>
        <v/>
      </c>
      <c r="K18" s="37">
        <f>IF($A18="","",COUNTIFS(Spielprotokoll!$A$4:$A$403,$B$3,Spielprotokoll!$C$4:$C$403,$A18,Spielprotokoll!$E$4:$E$403,"2 Minuten"))</f>
        <v/>
      </c>
      <c r="L18" s="37">
        <f>IF($A18="","",($D18+$G18)-($C18-$D18)-($F18-$G18)-$J18)</f>
        <v/>
      </c>
      <c r="M18" s="37">
        <f>IF($A18="","",COUNTIFS(Spielprotokoll!$A$4:$A$403,$B$3,Spielprotokoll!$C$4:$C$403,$A18,Spielprotokoll!$E$4:$E$403,"Parade"))</f>
        <v/>
      </c>
      <c r="N18" s="37">
        <f>IF($A18="","",COUNTIFS(Spielprotokoll!$A$4:$A$403,$B$3,Spielprotokoll!$C$4:$C$403,$A18,Spielprotokoll!$E$4:$E$403,"Gegentor"))</f>
        <v/>
      </c>
      <c r="O18" s="38">
        <f>IF($A18="","",IFERROR($M18/($M18+$N18),""))</f>
        <v/>
      </c>
    </row>
    <row r="19" ht="18" customHeight="1">
      <c r="A19" s="36">
        <f>IF(Kader!$A16="","",Kader!$A16)</f>
        <v/>
      </c>
      <c r="B19" s="29">
        <f>IF(Kader!$B16="","",Kader!$B16)</f>
        <v/>
      </c>
      <c r="C19" s="37">
        <f>IF($A19="","",COUNTIFS(Spielprotokoll!$A$4:$A$403,$B$3,Spielprotokoll!$C$4:$C$403,$A19,Spielprotokoll!$E$4:$E$403,"Tor")+COUNTIFS(Spielprotokoll!$A$4:$A$403,$B$3,Spielprotokoll!$C$4:$C$403,$A19,Spielprotokoll!$E$4:$E$403,"Fehlwurf"))</f>
        <v/>
      </c>
      <c r="D19" s="37">
        <f>IF($A19="","",COUNTIFS(Spielprotokoll!$A$4:$A$403,$B$3,Spielprotokoll!$C$4:$C$403,$A19,Spielprotokoll!$E$4:$E$403,"Tor"))</f>
        <v/>
      </c>
      <c r="E19" s="38">
        <f>IF($A19="","",IFERROR($D19/$C19,""))</f>
        <v/>
      </c>
      <c r="F19" s="37">
        <f>IF($A19="","",COUNTIFS(Spielprotokoll!$A$4:$A$403,$B$3,Spielprotokoll!$C$4:$C$403,$A19,Spielprotokoll!$E$4:$E$403,"7m Tor")+COUNTIFS(Spielprotokoll!$A$4:$A$403,$B$3,Spielprotokoll!$C$4:$C$403,$A19,Spielprotokoll!$E$4:$E$403,"7m Fehlwurf"))</f>
        <v/>
      </c>
      <c r="G19" s="37">
        <f>IF($A19="","",COUNTIFS(Spielprotokoll!$A$4:$A$403,$B$3,Spielprotokoll!$C$4:$C$403,$A19,Spielprotokoll!$E$4:$E$403,"7m Tor"))</f>
        <v/>
      </c>
      <c r="H19" s="38">
        <f>IF($A19="","",IFERROR($G19/$F19,""))</f>
        <v/>
      </c>
      <c r="I19" s="37">
        <f>IF($A19="","",COUNTIFS(Spielprotokoll!$A$4:$A$403,$B$3,Spielprotokoll!$C$4:$C$403,$A19,Spielprotokoll!$E$4:$E$403,"Assist"))</f>
        <v/>
      </c>
      <c r="J19" s="37">
        <f>IF($A19="","",COUNTIFS(Spielprotokoll!$A$4:$A$403,$B$3,Spielprotokoll!$C$4:$C$403,$A19,Spielprotokoll!$E$4:$E$403,"Techn. Fehler"))</f>
        <v/>
      </c>
      <c r="K19" s="37">
        <f>IF($A19="","",COUNTIFS(Spielprotokoll!$A$4:$A$403,$B$3,Spielprotokoll!$C$4:$C$403,$A19,Spielprotokoll!$E$4:$E$403,"2 Minuten"))</f>
        <v/>
      </c>
      <c r="L19" s="37">
        <f>IF($A19="","",($D19+$G19)-($C19-$D19)-($F19-$G19)-$J19)</f>
        <v/>
      </c>
      <c r="M19" s="37">
        <f>IF($A19="","",COUNTIFS(Spielprotokoll!$A$4:$A$403,$B$3,Spielprotokoll!$C$4:$C$403,$A19,Spielprotokoll!$E$4:$E$403,"Parade"))</f>
        <v/>
      </c>
      <c r="N19" s="37">
        <f>IF($A19="","",COUNTIFS(Spielprotokoll!$A$4:$A$403,$B$3,Spielprotokoll!$C$4:$C$403,$A19,Spielprotokoll!$E$4:$E$403,"Gegentor"))</f>
        <v/>
      </c>
      <c r="O19" s="38">
        <f>IF($A19="","",IFERROR($M19/($M19+$N19),""))</f>
        <v/>
      </c>
    </row>
    <row r="20" ht="18" customHeight="1">
      <c r="A20" s="36">
        <f>IF(Kader!$A17="","",Kader!$A17)</f>
        <v/>
      </c>
      <c r="B20" s="29">
        <f>IF(Kader!$B17="","",Kader!$B17)</f>
        <v/>
      </c>
      <c r="C20" s="37">
        <f>IF($A20="","",COUNTIFS(Spielprotokoll!$A$4:$A$403,$B$3,Spielprotokoll!$C$4:$C$403,$A20,Spielprotokoll!$E$4:$E$403,"Tor")+COUNTIFS(Spielprotokoll!$A$4:$A$403,$B$3,Spielprotokoll!$C$4:$C$403,$A20,Spielprotokoll!$E$4:$E$403,"Fehlwurf"))</f>
        <v/>
      </c>
      <c r="D20" s="37">
        <f>IF($A20="","",COUNTIFS(Spielprotokoll!$A$4:$A$403,$B$3,Spielprotokoll!$C$4:$C$403,$A20,Spielprotokoll!$E$4:$E$403,"Tor"))</f>
        <v/>
      </c>
      <c r="E20" s="38">
        <f>IF($A20="","",IFERROR($D20/$C20,""))</f>
        <v/>
      </c>
      <c r="F20" s="37">
        <f>IF($A20="","",COUNTIFS(Spielprotokoll!$A$4:$A$403,$B$3,Spielprotokoll!$C$4:$C$403,$A20,Spielprotokoll!$E$4:$E$403,"7m Tor")+COUNTIFS(Spielprotokoll!$A$4:$A$403,$B$3,Spielprotokoll!$C$4:$C$403,$A20,Spielprotokoll!$E$4:$E$403,"7m Fehlwurf"))</f>
        <v/>
      </c>
      <c r="G20" s="37">
        <f>IF($A20="","",COUNTIFS(Spielprotokoll!$A$4:$A$403,$B$3,Spielprotokoll!$C$4:$C$403,$A20,Spielprotokoll!$E$4:$E$403,"7m Tor"))</f>
        <v/>
      </c>
      <c r="H20" s="38">
        <f>IF($A20="","",IFERROR($G20/$F20,""))</f>
        <v/>
      </c>
      <c r="I20" s="37">
        <f>IF($A20="","",COUNTIFS(Spielprotokoll!$A$4:$A$403,$B$3,Spielprotokoll!$C$4:$C$403,$A20,Spielprotokoll!$E$4:$E$403,"Assist"))</f>
        <v/>
      </c>
      <c r="J20" s="37">
        <f>IF($A20="","",COUNTIFS(Spielprotokoll!$A$4:$A$403,$B$3,Spielprotokoll!$C$4:$C$403,$A20,Spielprotokoll!$E$4:$E$403,"Techn. Fehler"))</f>
        <v/>
      </c>
      <c r="K20" s="37">
        <f>IF($A20="","",COUNTIFS(Spielprotokoll!$A$4:$A$403,$B$3,Spielprotokoll!$C$4:$C$403,$A20,Spielprotokoll!$E$4:$E$403,"2 Minuten"))</f>
        <v/>
      </c>
      <c r="L20" s="37">
        <f>IF($A20="","",($D20+$G20)-($C20-$D20)-($F20-$G20)-$J20)</f>
        <v/>
      </c>
      <c r="M20" s="37">
        <f>IF($A20="","",COUNTIFS(Spielprotokoll!$A$4:$A$403,$B$3,Spielprotokoll!$C$4:$C$403,$A20,Spielprotokoll!$E$4:$E$403,"Parade"))</f>
        <v/>
      </c>
      <c r="N20" s="37">
        <f>IF($A20="","",COUNTIFS(Spielprotokoll!$A$4:$A$403,$B$3,Spielprotokoll!$C$4:$C$403,$A20,Spielprotokoll!$E$4:$E$403,"Gegentor"))</f>
        <v/>
      </c>
      <c r="O20" s="38">
        <f>IF($A20="","",IFERROR($M20/($M20+$N20),""))</f>
        <v/>
      </c>
    </row>
    <row r="21" ht="18" customHeight="1">
      <c r="A21" s="36">
        <f>IF(Kader!$A18="","",Kader!$A18)</f>
        <v/>
      </c>
      <c r="B21" s="29">
        <f>IF(Kader!$B18="","",Kader!$B18)</f>
        <v/>
      </c>
      <c r="C21" s="37">
        <f>IF($A21="","",COUNTIFS(Spielprotokoll!$A$4:$A$403,$B$3,Spielprotokoll!$C$4:$C$403,$A21,Spielprotokoll!$E$4:$E$403,"Tor")+COUNTIFS(Spielprotokoll!$A$4:$A$403,$B$3,Spielprotokoll!$C$4:$C$403,$A21,Spielprotokoll!$E$4:$E$403,"Fehlwurf"))</f>
        <v/>
      </c>
      <c r="D21" s="37">
        <f>IF($A21="","",COUNTIFS(Spielprotokoll!$A$4:$A$403,$B$3,Spielprotokoll!$C$4:$C$403,$A21,Spielprotokoll!$E$4:$E$403,"Tor"))</f>
        <v/>
      </c>
      <c r="E21" s="38">
        <f>IF($A21="","",IFERROR($D21/$C21,""))</f>
        <v/>
      </c>
      <c r="F21" s="37">
        <f>IF($A21="","",COUNTIFS(Spielprotokoll!$A$4:$A$403,$B$3,Spielprotokoll!$C$4:$C$403,$A21,Spielprotokoll!$E$4:$E$403,"7m Tor")+COUNTIFS(Spielprotokoll!$A$4:$A$403,$B$3,Spielprotokoll!$C$4:$C$403,$A21,Spielprotokoll!$E$4:$E$403,"7m Fehlwurf"))</f>
        <v/>
      </c>
      <c r="G21" s="37">
        <f>IF($A21="","",COUNTIFS(Spielprotokoll!$A$4:$A$403,$B$3,Spielprotokoll!$C$4:$C$403,$A21,Spielprotokoll!$E$4:$E$403,"7m Tor"))</f>
        <v/>
      </c>
      <c r="H21" s="38">
        <f>IF($A21="","",IFERROR($G21/$F21,""))</f>
        <v/>
      </c>
      <c r="I21" s="37">
        <f>IF($A21="","",COUNTIFS(Spielprotokoll!$A$4:$A$403,$B$3,Spielprotokoll!$C$4:$C$403,$A21,Spielprotokoll!$E$4:$E$403,"Assist"))</f>
        <v/>
      </c>
      <c r="J21" s="37">
        <f>IF($A21="","",COUNTIFS(Spielprotokoll!$A$4:$A$403,$B$3,Spielprotokoll!$C$4:$C$403,$A21,Spielprotokoll!$E$4:$E$403,"Techn. Fehler"))</f>
        <v/>
      </c>
      <c r="K21" s="37">
        <f>IF($A21="","",COUNTIFS(Spielprotokoll!$A$4:$A$403,$B$3,Spielprotokoll!$C$4:$C$403,$A21,Spielprotokoll!$E$4:$E$403,"2 Minuten"))</f>
        <v/>
      </c>
      <c r="L21" s="37">
        <f>IF($A21="","",($D21+$G21)-($C21-$D21)-($F21-$G21)-$J21)</f>
        <v/>
      </c>
      <c r="M21" s="37">
        <f>IF($A21="","",COUNTIFS(Spielprotokoll!$A$4:$A$403,$B$3,Spielprotokoll!$C$4:$C$403,$A21,Spielprotokoll!$E$4:$E$403,"Parade"))</f>
        <v/>
      </c>
      <c r="N21" s="37">
        <f>IF($A21="","",COUNTIFS(Spielprotokoll!$A$4:$A$403,$B$3,Spielprotokoll!$C$4:$C$403,$A21,Spielprotokoll!$E$4:$E$403,"Gegentor"))</f>
        <v/>
      </c>
      <c r="O21" s="38">
        <f>IF($A21="","",IFERROR($M21/($M21+$N21),""))</f>
        <v/>
      </c>
    </row>
    <row r="22" ht="18" customHeight="1">
      <c r="A22" s="36">
        <f>IF(Kader!$A19="","",Kader!$A19)</f>
        <v/>
      </c>
      <c r="B22" s="29">
        <f>IF(Kader!$B19="","",Kader!$B19)</f>
        <v/>
      </c>
      <c r="C22" s="37">
        <f>IF($A22="","",COUNTIFS(Spielprotokoll!$A$4:$A$403,$B$3,Spielprotokoll!$C$4:$C$403,$A22,Spielprotokoll!$E$4:$E$403,"Tor")+COUNTIFS(Spielprotokoll!$A$4:$A$403,$B$3,Spielprotokoll!$C$4:$C$403,$A22,Spielprotokoll!$E$4:$E$403,"Fehlwurf"))</f>
        <v/>
      </c>
      <c r="D22" s="37">
        <f>IF($A22="","",COUNTIFS(Spielprotokoll!$A$4:$A$403,$B$3,Spielprotokoll!$C$4:$C$403,$A22,Spielprotokoll!$E$4:$E$403,"Tor"))</f>
        <v/>
      </c>
      <c r="E22" s="38">
        <f>IF($A22="","",IFERROR($D22/$C22,""))</f>
        <v/>
      </c>
      <c r="F22" s="37">
        <f>IF($A22="","",COUNTIFS(Spielprotokoll!$A$4:$A$403,$B$3,Spielprotokoll!$C$4:$C$403,$A22,Spielprotokoll!$E$4:$E$403,"7m Tor")+COUNTIFS(Spielprotokoll!$A$4:$A$403,$B$3,Spielprotokoll!$C$4:$C$403,$A22,Spielprotokoll!$E$4:$E$403,"7m Fehlwurf"))</f>
        <v/>
      </c>
      <c r="G22" s="37">
        <f>IF($A22="","",COUNTIFS(Spielprotokoll!$A$4:$A$403,$B$3,Spielprotokoll!$C$4:$C$403,$A22,Spielprotokoll!$E$4:$E$403,"7m Tor"))</f>
        <v/>
      </c>
      <c r="H22" s="38">
        <f>IF($A22="","",IFERROR($G22/$F22,""))</f>
        <v/>
      </c>
      <c r="I22" s="37">
        <f>IF($A22="","",COUNTIFS(Spielprotokoll!$A$4:$A$403,$B$3,Spielprotokoll!$C$4:$C$403,$A22,Spielprotokoll!$E$4:$E$403,"Assist"))</f>
        <v/>
      </c>
      <c r="J22" s="37">
        <f>IF($A22="","",COUNTIFS(Spielprotokoll!$A$4:$A$403,$B$3,Spielprotokoll!$C$4:$C$403,$A22,Spielprotokoll!$E$4:$E$403,"Techn. Fehler"))</f>
        <v/>
      </c>
      <c r="K22" s="37">
        <f>IF($A22="","",COUNTIFS(Spielprotokoll!$A$4:$A$403,$B$3,Spielprotokoll!$C$4:$C$403,$A22,Spielprotokoll!$E$4:$E$403,"2 Minuten"))</f>
        <v/>
      </c>
      <c r="L22" s="37">
        <f>IF($A22="","",($D22+$G22)-($C22-$D22)-($F22-$G22)-$J22)</f>
        <v/>
      </c>
      <c r="M22" s="37">
        <f>IF($A22="","",COUNTIFS(Spielprotokoll!$A$4:$A$403,$B$3,Spielprotokoll!$C$4:$C$403,$A22,Spielprotokoll!$E$4:$E$403,"Parade"))</f>
        <v/>
      </c>
      <c r="N22" s="37">
        <f>IF($A22="","",COUNTIFS(Spielprotokoll!$A$4:$A$403,$B$3,Spielprotokoll!$C$4:$C$403,$A22,Spielprotokoll!$E$4:$E$403,"Gegentor"))</f>
        <v/>
      </c>
      <c r="O22" s="38">
        <f>IF($A22="","",IFERROR($M22/($M22+$N22),""))</f>
        <v/>
      </c>
    </row>
    <row r="23" ht="18" customHeight="1">
      <c r="A23" s="36">
        <f>IF(Kader!$A20="","",Kader!$A20)</f>
        <v/>
      </c>
      <c r="B23" s="29">
        <f>IF(Kader!$B20="","",Kader!$B20)</f>
        <v/>
      </c>
      <c r="C23" s="37">
        <f>IF($A23="","",COUNTIFS(Spielprotokoll!$A$4:$A$403,$B$3,Spielprotokoll!$C$4:$C$403,$A23,Spielprotokoll!$E$4:$E$403,"Tor")+COUNTIFS(Spielprotokoll!$A$4:$A$403,$B$3,Spielprotokoll!$C$4:$C$403,$A23,Spielprotokoll!$E$4:$E$403,"Fehlwurf"))</f>
        <v/>
      </c>
      <c r="D23" s="37">
        <f>IF($A23="","",COUNTIFS(Spielprotokoll!$A$4:$A$403,$B$3,Spielprotokoll!$C$4:$C$403,$A23,Spielprotokoll!$E$4:$E$403,"Tor"))</f>
        <v/>
      </c>
      <c r="E23" s="38">
        <f>IF($A23="","",IFERROR($D23/$C23,""))</f>
        <v/>
      </c>
      <c r="F23" s="37">
        <f>IF($A23="","",COUNTIFS(Spielprotokoll!$A$4:$A$403,$B$3,Spielprotokoll!$C$4:$C$403,$A23,Spielprotokoll!$E$4:$E$403,"7m Tor")+COUNTIFS(Spielprotokoll!$A$4:$A$403,$B$3,Spielprotokoll!$C$4:$C$403,$A23,Spielprotokoll!$E$4:$E$403,"7m Fehlwurf"))</f>
        <v/>
      </c>
      <c r="G23" s="37">
        <f>IF($A23="","",COUNTIFS(Spielprotokoll!$A$4:$A$403,$B$3,Spielprotokoll!$C$4:$C$403,$A23,Spielprotokoll!$E$4:$E$403,"7m Tor"))</f>
        <v/>
      </c>
      <c r="H23" s="38">
        <f>IF($A23="","",IFERROR($G23/$F23,""))</f>
        <v/>
      </c>
      <c r="I23" s="37">
        <f>IF($A23="","",COUNTIFS(Spielprotokoll!$A$4:$A$403,$B$3,Spielprotokoll!$C$4:$C$403,$A23,Spielprotokoll!$E$4:$E$403,"Assist"))</f>
        <v/>
      </c>
      <c r="J23" s="37">
        <f>IF($A23="","",COUNTIFS(Spielprotokoll!$A$4:$A$403,$B$3,Spielprotokoll!$C$4:$C$403,$A23,Spielprotokoll!$E$4:$E$403,"Techn. Fehler"))</f>
        <v/>
      </c>
      <c r="K23" s="37">
        <f>IF($A23="","",COUNTIFS(Spielprotokoll!$A$4:$A$403,$B$3,Spielprotokoll!$C$4:$C$403,$A23,Spielprotokoll!$E$4:$E$403,"2 Minuten"))</f>
        <v/>
      </c>
      <c r="L23" s="37">
        <f>IF($A23="","",($D23+$G23)-($C23-$D23)-($F23-$G23)-$J23)</f>
        <v/>
      </c>
      <c r="M23" s="37">
        <f>IF($A23="","",COUNTIFS(Spielprotokoll!$A$4:$A$403,$B$3,Spielprotokoll!$C$4:$C$403,$A23,Spielprotokoll!$E$4:$E$403,"Parade"))</f>
        <v/>
      </c>
      <c r="N23" s="37">
        <f>IF($A23="","",COUNTIFS(Spielprotokoll!$A$4:$A$403,$B$3,Spielprotokoll!$C$4:$C$403,$A23,Spielprotokoll!$E$4:$E$403,"Gegentor"))</f>
        <v/>
      </c>
      <c r="O23" s="38">
        <f>IF($A23="","",IFERROR($M23/($M23+$N23),""))</f>
        <v/>
      </c>
    </row>
    <row r="24" ht="18" customHeight="1">
      <c r="A24" s="36">
        <f>IF(Kader!$A21="","",Kader!$A21)</f>
        <v/>
      </c>
      <c r="B24" s="29">
        <f>IF(Kader!$B21="","",Kader!$B21)</f>
        <v/>
      </c>
      <c r="C24" s="37">
        <f>IF($A24="","",COUNTIFS(Spielprotokoll!$A$4:$A$403,$B$3,Spielprotokoll!$C$4:$C$403,$A24,Spielprotokoll!$E$4:$E$403,"Tor")+COUNTIFS(Spielprotokoll!$A$4:$A$403,$B$3,Spielprotokoll!$C$4:$C$403,$A24,Spielprotokoll!$E$4:$E$403,"Fehlwurf"))</f>
        <v/>
      </c>
      <c r="D24" s="37">
        <f>IF($A24="","",COUNTIFS(Spielprotokoll!$A$4:$A$403,$B$3,Spielprotokoll!$C$4:$C$403,$A24,Spielprotokoll!$E$4:$E$403,"Tor"))</f>
        <v/>
      </c>
      <c r="E24" s="38">
        <f>IF($A24="","",IFERROR($D24/$C24,""))</f>
        <v/>
      </c>
      <c r="F24" s="37">
        <f>IF($A24="","",COUNTIFS(Spielprotokoll!$A$4:$A$403,$B$3,Spielprotokoll!$C$4:$C$403,$A24,Spielprotokoll!$E$4:$E$403,"7m Tor")+COUNTIFS(Spielprotokoll!$A$4:$A$403,$B$3,Spielprotokoll!$C$4:$C$403,$A24,Spielprotokoll!$E$4:$E$403,"7m Fehlwurf"))</f>
        <v/>
      </c>
      <c r="G24" s="37">
        <f>IF($A24="","",COUNTIFS(Spielprotokoll!$A$4:$A$403,$B$3,Spielprotokoll!$C$4:$C$403,$A24,Spielprotokoll!$E$4:$E$403,"7m Tor"))</f>
        <v/>
      </c>
      <c r="H24" s="38">
        <f>IF($A24="","",IFERROR($G24/$F24,""))</f>
        <v/>
      </c>
      <c r="I24" s="37">
        <f>IF($A24="","",COUNTIFS(Spielprotokoll!$A$4:$A$403,$B$3,Spielprotokoll!$C$4:$C$403,$A24,Spielprotokoll!$E$4:$E$403,"Assist"))</f>
        <v/>
      </c>
      <c r="J24" s="37">
        <f>IF($A24="","",COUNTIFS(Spielprotokoll!$A$4:$A$403,$B$3,Spielprotokoll!$C$4:$C$403,$A24,Spielprotokoll!$E$4:$E$403,"Techn. Fehler"))</f>
        <v/>
      </c>
      <c r="K24" s="37">
        <f>IF($A24="","",COUNTIFS(Spielprotokoll!$A$4:$A$403,$B$3,Spielprotokoll!$C$4:$C$403,$A24,Spielprotokoll!$E$4:$E$403,"2 Minuten"))</f>
        <v/>
      </c>
      <c r="L24" s="37">
        <f>IF($A24="","",($D24+$G24)-($C24-$D24)-($F24-$G24)-$J24)</f>
        <v/>
      </c>
      <c r="M24" s="37">
        <f>IF($A24="","",COUNTIFS(Spielprotokoll!$A$4:$A$403,$B$3,Spielprotokoll!$C$4:$C$403,$A24,Spielprotokoll!$E$4:$E$403,"Parade"))</f>
        <v/>
      </c>
      <c r="N24" s="37">
        <f>IF($A24="","",COUNTIFS(Spielprotokoll!$A$4:$A$403,$B$3,Spielprotokoll!$C$4:$C$403,$A24,Spielprotokoll!$E$4:$E$403,"Gegentor"))</f>
        <v/>
      </c>
      <c r="O24" s="38">
        <f>IF($A24="","",IFERROR($M24/($M24+$N24),""))</f>
        <v/>
      </c>
    </row>
    <row r="25" ht="18" customHeight="1">
      <c r="A25" s="36">
        <f>IF(Kader!$A22="","",Kader!$A22)</f>
        <v/>
      </c>
      <c r="B25" s="29">
        <f>IF(Kader!$B22="","",Kader!$B22)</f>
        <v/>
      </c>
      <c r="C25" s="37">
        <f>IF($A25="","",COUNTIFS(Spielprotokoll!$A$4:$A$403,$B$3,Spielprotokoll!$C$4:$C$403,$A25,Spielprotokoll!$E$4:$E$403,"Tor")+COUNTIFS(Spielprotokoll!$A$4:$A$403,$B$3,Spielprotokoll!$C$4:$C$403,$A25,Spielprotokoll!$E$4:$E$403,"Fehlwurf"))</f>
        <v/>
      </c>
      <c r="D25" s="37">
        <f>IF($A25="","",COUNTIFS(Spielprotokoll!$A$4:$A$403,$B$3,Spielprotokoll!$C$4:$C$403,$A25,Spielprotokoll!$E$4:$E$403,"Tor"))</f>
        <v/>
      </c>
      <c r="E25" s="38">
        <f>IF($A25="","",IFERROR($D25/$C25,""))</f>
        <v/>
      </c>
      <c r="F25" s="37">
        <f>IF($A25="","",COUNTIFS(Spielprotokoll!$A$4:$A$403,$B$3,Spielprotokoll!$C$4:$C$403,$A25,Spielprotokoll!$E$4:$E$403,"7m Tor")+COUNTIFS(Spielprotokoll!$A$4:$A$403,$B$3,Spielprotokoll!$C$4:$C$403,$A25,Spielprotokoll!$E$4:$E$403,"7m Fehlwurf"))</f>
        <v/>
      </c>
      <c r="G25" s="37">
        <f>IF($A25="","",COUNTIFS(Spielprotokoll!$A$4:$A$403,$B$3,Spielprotokoll!$C$4:$C$403,$A25,Spielprotokoll!$E$4:$E$403,"7m Tor"))</f>
        <v/>
      </c>
      <c r="H25" s="38">
        <f>IF($A25="","",IFERROR($G25/$F25,""))</f>
        <v/>
      </c>
      <c r="I25" s="37">
        <f>IF($A25="","",COUNTIFS(Spielprotokoll!$A$4:$A$403,$B$3,Spielprotokoll!$C$4:$C$403,$A25,Spielprotokoll!$E$4:$E$403,"Assist"))</f>
        <v/>
      </c>
      <c r="J25" s="37">
        <f>IF($A25="","",COUNTIFS(Spielprotokoll!$A$4:$A$403,$B$3,Spielprotokoll!$C$4:$C$403,$A25,Spielprotokoll!$E$4:$E$403,"Techn. Fehler"))</f>
        <v/>
      </c>
      <c r="K25" s="37">
        <f>IF($A25="","",COUNTIFS(Spielprotokoll!$A$4:$A$403,$B$3,Spielprotokoll!$C$4:$C$403,$A25,Spielprotokoll!$E$4:$E$403,"2 Minuten"))</f>
        <v/>
      </c>
      <c r="L25" s="37">
        <f>IF($A25="","",($D25+$G25)-($C25-$D25)-($F25-$G25)-$J25)</f>
        <v/>
      </c>
      <c r="M25" s="37">
        <f>IF($A25="","",COUNTIFS(Spielprotokoll!$A$4:$A$403,$B$3,Spielprotokoll!$C$4:$C$403,$A25,Spielprotokoll!$E$4:$E$403,"Parade"))</f>
        <v/>
      </c>
      <c r="N25" s="37">
        <f>IF($A25="","",COUNTIFS(Spielprotokoll!$A$4:$A$403,$B$3,Spielprotokoll!$C$4:$C$403,$A25,Spielprotokoll!$E$4:$E$403,"Gegentor"))</f>
        <v/>
      </c>
      <c r="O25" s="38">
        <f>IF($A25="","",IFERROR($M25/($M25+$N25),""))</f>
        <v/>
      </c>
    </row>
    <row r="26" ht="18" customHeight="1">
      <c r="A26" s="36">
        <f>IF(Kader!$A23="","",Kader!$A23)</f>
        <v/>
      </c>
      <c r="B26" s="29">
        <f>IF(Kader!$B23="","",Kader!$B23)</f>
        <v/>
      </c>
      <c r="C26" s="37">
        <f>IF($A26="","",COUNTIFS(Spielprotokoll!$A$4:$A$403,$B$3,Spielprotokoll!$C$4:$C$403,$A26,Spielprotokoll!$E$4:$E$403,"Tor")+COUNTIFS(Spielprotokoll!$A$4:$A$403,$B$3,Spielprotokoll!$C$4:$C$403,$A26,Spielprotokoll!$E$4:$E$403,"Fehlwurf"))</f>
        <v/>
      </c>
      <c r="D26" s="37">
        <f>IF($A26="","",COUNTIFS(Spielprotokoll!$A$4:$A$403,$B$3,Spielprotokoll!$C$4:$C$403,$A26,Spielprotokoll!$E$4:$E$403,"Tor"))</f>
        <v/>
      </c>
      <c r="E26" s="38">
        <f>IF($A26="","",IFERROR($D26/$C26,""))</f>
        <v/>
      </c>
      <c r="F26" s="37">
        <f>IF($A26="","",COUNTIFS(Spielprotokoll!$A$4:$A$403,$B$3,Spielprotokoll!$C$4:$C$403,$A26,Spielprotokoll!$E$4:$E$403,"7m Tor")+COUNTIFS(Spielprotokoll!$A$4:$A$403,$B$3,Spielprotokoll!$C$4:$C$403,$A26,Spielprotokoll!$E$4:$E$403,"7m Fehlwurf"))</f>
        <v/>
      </c>
      <c r="G26" s="37">
        <f>IF($A26="","",COUNTIFS(Spielprotokoll!$A$4:$A$403,$B$3,Spielprotokoll!$C$4:$C$403,$A26,Spielprotokoll!$E$4:$E$403,"7m Tor"))</f>
        <v/>
      </c>
      <c r="H26" s="38">
        <f>IF($A26="","",IFERROR($G26/$F26,""))</f>
        <v/>
      </c>
      <c r="I26" s="37">
        <f>IF($A26="","",COUNTIFS(Spielprotokoll!$A$4:$A$403,$B$3,Spielprotokoll!$C$4:$C$403,$A26,Spielprotokoll!$E$4:$E$403,"Assist"))</f>
        <v/>
      </c>
      <c r="J26" s="37">
        <f>IF($A26="","",COUNTIFS(Spielprotokoll!$A$4:$A$403,$B$3,Spielprotokoll!$C$4:$C$403,$A26,Spielprotokoll!$E$4:$E$403,"Techn. Fehler"))</f>
        <v/>
      </c>
      <c r="K26" s="37">
        <f>IF($A26="","",COUNTIFS(Spielprotokoll!$A$4:$A$403,$B$3,Spielprotokoll!$C$4:$C$403,$A26,Spielprotokoll!$E$4:$E$403,"2 Minuten"))</f>
        <v/>
      </c>
      <c r="L26" s="37">
        <f>IF($A26="","",($D26+$G26)-($C26-$D26)-($F26-$G26)-$J26)</f>
        <v/>
      </c>
      <c r="M26" s="37">
        <f>IF($A26="","",COUNTIFS(Spielprotokoll!$A$4:$A$403,$B$3,Spielprotokoll!$C$4:$C$403,$A26,Spielprotokoll!$E$4:$E$403,"Parade"))</f>
        <v/>
      </c>
      <c r="N26" s="37">
        <f>IF($A26="","",COUNTIFS(Spielprotokoll!$A$4:$A$403,$B$3,Spielprotokoll!$C$4:$C$403,$A26,Spielprotokoll!$E$4:$E$403,"Gegentor"))</f>
        <v/>
      </c>
      <c r="O26" s="38">
        <f>IF($A26="","",IFERROR($M26/($M26+$N26),""))</f>
        <v/>
      </c>
    </row>
    <row r="27">
      <c r="A27" s="39" t="inlineStr"/>
      <c r="B27" s="40" t="inlineStr">
        <is>
          <t>Mannschaft gesamt</t>
        </is>
      </c>
      <c r="C27" s="41">
        <f>SUM(C7:C26)</f>
        <v/>
      </c>
      <c r="D27" s="41">
        <f>SUM(D7:D26)</f>
        <v/>
      </c>
      <c r="E27" s="42">
        <f>IFERROR($D27/$C27,"")</f>
        <v/>
      </c>
      <c r="F27" s="41">
        <f>SUM(F7:F26)</f>
        <v/>
      </c>
      <c r="G27" s="41">
        <f>SUM(G7:G26)</f>
        <v/>
      </c>
      <c r="H27" s="42">
        <f>IFERROR($G27/$F27,"")</f>
        <v/>
      </c>
      <c r="I27" s="41">
        <f>SUM(I7:I26)</f>
        <v/>
      </c>
      <c r="J27" s="41">
        <f>SUM(J7:J26)</f>
        <v/>
      </c>
      <c r="K27" s="41">
        <f>SUM(K7:K26)</f>
        <v/>
      </c>
      <c r="L27" s="41">
        <f>SUM(L7:L26)</f>
        <v/>
      </c>
      <c r="M27" s="41">
        <f>SUM(M7:M26)</f>
        <v/>
      </c>
      <c r="N27" s="41">
        <f>SUM(N7:N26)</f>
        <v/>
      </c>
      <c r="O27" s="42">
        <f>IFERROR($M27/($M27+$N27),"")</f>
        <v/>
      </c>
    </row>
    <row r="29">
      <c r="A29" s="28" t="inlineStr">
        <is>
          <t>Wurfquote = Tore ÷ Würfe. Paradenquote = Paraden ÷ (Paraden + Gegentore). Ein „–“ heißt: in diesem Spiel keine Aktion dieser Art erfasst.</t>
        </is>
      </c>
    </row>
  </sheetData>
  <mergeCells count="9">
    <mergeCell ref="F3:G3"/>
    <mergeCell ref="A2:O2"/>
    <mergeCell ref="C5:E5"/>
    <mergeCell ref="F5:H5"/>
    <mergeCell ref="M5:O5"/>
    <mergeCell ref="A5:B5"/>
    <mergeCell ref="I3:K3"/>
    <mergeCell ref="D3:E3"/>
    <mergeCell ref="I5:L5"/>
  </mergeCells>
  <conditionalFormatting sqref="E7:E26">
    <cfRule type="colorScale" priority="1">
      <colorScale>
        <cfvo type="num" val="0.2"/>
        <cfvo type="num" val="0.45"/>
        <cfvo type="num" val="0.75"/>
        <color rgb="00F8B4B4"/>
        <color rgb="00FDE68A"/>
        <color rgb="00A7D8A0"/>
      </colorScale>
    </cfRule>
  </conditionalFormatting>
  <conditionalFormatting sqref="H7:H26">
    <cfRule type="colorScale" priority="2">
      <colorScale>
        <cfvo type="num" val="0.2"/>
        <cfvo type="num" val="0.45"/>
        <cfvo type="num" val="0.75"/>
        <color rgb="00F8B4B4"/>
        <color rgb="00FDE68A"/>
        <color rgb="00A7D8A0"/>
      </colorScale>
    </cfRule>
  </conditionalFormatting>
  <conditionalFormatting sqref="O7:O26">
    <cfRule type="colorScale" priority="3">
      <colorScale>
        <cfvo type="num" val="0.2"/>
        <cfvo type="num" val="0.45"/>
        <cfvo type="num" val="0.75"/>
        <color rgb="00F8B4B4"/>
        <color rgb="00FDE68A"/>
        <color rgb="00A7D8A0"/>
      </colorScale>
    </cfRule>
  </conditionalFormatting>
  <conditionalFormatting sqref="D7:D26">
    <cfRule type="dataBar" priority="4">
      <dataBar showValue="1">
        <cfvo type="num" val="0"/>
        <cfvo type="max"/>
        <color rgb="00F97316"/>
      </dataBar>
    </cfRule>
  </conditionalFormatting>
  <dataValidations count="1">
    <dataValidation sqref="B3" showDropDown="0" showInputMessage="0" showErrorMessage="0" allowBlank="1" type="list">
      <formula1>=Spiele</formula1>
    </dataValidation>
  </dataValidations>
  <pageMargins left="0.4" right="0.4" top="0.5" bottom="0.5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2C4A5E"/>
    <outlinePr summaryBelow="1" summaryRight="1"/>
    <pageSetUpPr fitToPage="1"/>
  </sheetPr>
  <dimension ref="A1:P61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24" customWidth="1" min="2" max="2"/>
    <col width="8" customWidth="1" min="3" max="3"/>
    <col width="8" customWidth="1" min="4" max="4"/>
    <col width="12" customWidth="1" min="5" max="5"/>
    <col width="11" customWidth="1" min="6" max="6"/>
    <col width="10" customWidth="1" min="7" max="7"/>
    <col width="9" customWidth="1" min="8" max="8"/>
    <col width="12" customWidth="1" min="9" max="9"/>
    <col width="9" customWidth="1" min="10" max="10"/>
    <col width="13" customWidth="1" min="11" max="11"/>
    <col width="12" customWidth="1" min="12" max="12"/>
    <col width="7" customWidth="1" min="13" max="13"/>
    <col width="9" customWidth="1" min="14" max="14"/>
    <col width="11" customWidth="1" min="15" max="15"/>
    <col width="13" customWidth="1" min="16" max="16"/>
  </cols>
  <sheetData>
    <row r="1" ht="24" customHeight="1">
      <c r="A1" s="18">
        <f>IF(Start!$C$5="","Saison",Start!$C$5&amp;"  ·  Saison")</f>
        <v/>
      </c>
      <c r="E1" s="19">
        <f>IF(Start!$C$6="","","Saison "&amp;Start!$C$6)</f>
        <v/>
      </c>
    </row>
    <row r="2" ht="28" customHeight="1">
      <c r="A2" s="20" t="inlineStr">
        <is>
          <t>Oben legst du die Spiele an – genau diese Bezeichnungen erscheinen danach als Auswahlliste im Protokoll und in der Auswertung. Tore und Gegentore je Spiel rechnen sich aus dem Protokoll, ebenso die Saisonwerte weiter unten.</t>
        </is>
      </c>
    </row>
    <row r="3" ht="30" customHeight="1">
      <c r="A3" s="21" t="inlineStr">
        <is>
          <t>Spiel</t>
        </is>
      </c>
      <c r="B3" s="21" t="inlineStr">
        <is>
          <t>Datum</t>
        </is>
      </c>
      <c r="C3" s="21" t="inlineStr">
        <is>
          <t>Gegner</t>
        </is>
      </c>
      <c r="D3" s="21" t="inlineStr">
        <is>
          <t>Eigene Tore</t>
        </is>
      </c>
      <c r="E3" s="21" t="inlineStr">
        <is>
          <t>Gegentore</t>
        </is>
      </c>
    </row>
    <row r="4" ht="18" customHeight="1">
      <c r="A4" s="22" t="inlineStr">
        <is>
          <t>Sp1</t>
        </is>
      </c>
      <c r="B4" s="23" t="inlineStr">
        <is>
          <t>12.09.2026</t>
        </is>
      </c>
      <c r="C4" s="23" t="inlineStr">
        <is>
          <t>TSV Musterstadt</t>
        </is>
      </c>
      <c r="D4" s="37">
        <f>IF($A4="","",COUNTIFS(Spielprotokoll!$A$4:$A$403,$A4,Spielprotokoll!$E$4:$E$403,"Tor")+COUNTIFS(Spielprotokoll!$A$4:$A$403,$A4,Spielprotokoll!$E$4:$E$403,"7m Tor"))</f>
        <v/>
      </c>
      <c r="E4" s="37">
        <f>IF($A4="","",COUNTIFS(Spielprotokoll!$A$4:$A$403,$A4,Spielprotokoll!$E$4:$E$403,"Gegentor"))</f>
        <v/>
      </c>
    </row>
    <row r="5" ht="18" customHeight="1">
      <c r="A5" s="25" t="n"/>
      <c r="B5" s="26" t="n"/>
      <c r="C5" s="26" t="n"/>
      <c r="D5" s="37">
        <f>IF($A5="","",COUNTIFS(Spielprotokoll!$A$4:$A$403,$A5,Spielprotokoll!$E$4:$E$403,"Tor")+COUNTIFS(Spielprotokoll!$A$4:$A$403,$A5,Spielprotokoll!$E$4:$E$403,"7m Tor"))</f>
        <v/>
      </c>
      <c r="E5" s="37">
        <f>IF($A5="","",COUNTIFS(Spielprotokoll!$A$4:$A$403,$A5,Spielprotokoll!$E$4:$E$403,"Gegentor"))</f>
        <v/>
      </c>
    </row>
    <row r="6" ht="18" customHeight="1">
      <c r="A6" s="25" t="n"/>
      <c r="B6" s="26" t="n"/>
      <c r="C6" s="26" t="n"/>
      <c r="D6" s="37">
        <f>IF($A6="","",COUNTIFS(Spielprotokoll!$A$4:$A$403,$A6,Spielprotokoll!$E$4:$E$403,"Tor")+COUNTIFS(Spielprotokoll!$A$4:$A$403,$A6,Spielprotokoll!$E$4:$E$403,"7m Tor"))</f>
        <v/>
      </c>
      <c r="E6" s="37">
        <f>IF($A6="","",COUNTIFS(Spielprotokoll!$A$4:$A$403,$A6,Spielprotokoll!$E$4:$E$403,"Gegentor"))</f>
        <v/>
      </c>
    </row>
    <row r="7" ht="18" customHeight="1">
      <c r="A7" s="25" t="n"/>
      <c r="B7" s="26" t="n"/>
      <c r="C7" s="26" t="n"/>
      <c r="D7" s="37">
        <f>IF($A7="","",COUNTIFS(Spielprotokoll!$A$4:$A$403,$A7,Spielprotokoll!$E$4:$E$403,"Tor")+COUNTIFS(Spielprotokoll!$A$4:$A$403,$A7,Spielprotokoll!$E$4:$E$403,"7m Tor"))</f>
        <v/>
      </c>
      <c r="E7" s="37">
        <f>IF($A7="","",COUNTIFS(Spielprotokoll!$A$4:$A$403,$A7,Spielprotokoll!$E$4:$E$403,"Gegentor"))</f>
        <v/>
      </c>
    </row>
    <row r="8" ht="18" customHeight="1">
      <c r="A8" s="25" t="n"/>
      <c r="B8" s="26" t="n"/>
      <c r="C8" s="26" t="n"/>
      <c r="D8" s="37">
        <f>IF($A8="","",COUNTIFS(Spielprotokoll!$A$4:$A$403,$A8,Spielprotokoll!$E$4:$E$403,"Tor")+COUNTIFS(Spielprotokoll!$A$4:$A$403,$A8,Spielprotokoll!$E$4:$E$403,"7m Tor"))</f>
        <v/>
      </c>
      <c r="E8" s="37">
        <f>IF($A8="","",COUNTIFS(Spielprotokoll!$A$4:$A$403,$A8,Spielprotokoll!$E$4:$E$403,"Gegentor"))</f>
        <v/>
      </c>
    </row>
    <row r="9" ht="18" customHeight="1">
      <c r="A9" s="25" t="n"/>
      <c r="B9" s="26" t="n"/>
      <c r="C9" s="26" t="n"/>
      <c r="D9" s="37">
        <f>IF($A9="","",COUNTIFS(Spielprotokoll!$A$4:$A$403,$A9,Spielprotokoll!$E$4:$E$403,"Tor")+COUNTIFS(Spielprotokoll!$A$4:$A$403,$A9,Spielprotokoll!$E$4:$E$403,"7m Tor"))</f>
        <v/>
      </c>
      <c r="E9" s="37">
        <f>IF($A9="","",COUNTIFS(Spielprotokoll!$A$4:$A$403,$A9,Spielprotokoll!$E$4:$E$403,"Gegentor"))</f>
        <v/>
      </c>
    </row>
    <row r="10" ht="18" customHeight="1">
      <c r="A10" s="25" t="n"/>
      <c r="B10" s="26" t="n"/>
      <c r="C10" s="26" t="n"/>
      <c r="D10" s="37">
        <f>IF($A10="","",COUNTIFS(Spielprotokoll!$A$4:$A$403,$A10,Spielprotokoll!$E$4:$E$403,"Tor")+COUNTIFS(Spielprotokoll!$A$4:$A$403,$A10,Spielprotokoll!$E$4:$E$403,"7m Tor"))</f>
        <v/>
      </c>
      <c r="E10" s="37">
        <f>IF($A10="","",COUNTIFS(Spielprotokoll!$A$4:$A$403,$A10,Spielprotokoll!$E$4:$E$403,"Gegentor"))</f>
        <v/>
      </c>
    </row>
    <row r="11" ht="18" customHeight="1">
      <c r="A11" s="25" t="n"/>
      <c r="B11" s="26" t="n"/>
      <c r="C11" s="26" t="n"/>
      <c r="D11" s="37">
        <f>IF($A11="","",COUNTIFS(Spielprotokoll!$A$4:$A$403,$A11,Spielprotokoll!$E$4:$E$403,"Tor")+COUNTIFS(Spielprotokoll!$A$4:$A$403,$A11,Spielprotokoll!$E$4:$E$403,"7m Tor"))</f>
        <v/>
      </c>
      <c r="E11" s="37">
        <f>IF($A11="","",COUNTIFS(Spielprotokoll!$A$4:$A$403,$A11,Spielprotokoll!$E$4:$E$403,"Gegentor"))</f>
        <v/>
      </c>
    </row>
    <row r="12" ht="18" customHeight="1">
      <c r="A12" s="25" t="n"/>
      <c r="B12" s="26" t="n"/>
      <c r="C12" s="26" t="n"/>
      <c r="D12" s="37">
        <f>IF($A12="","",COUNTIFS(Spielprotokoll!$A$4:$A$403,$A12,Spielprotokoll!$E$4:$E$403,"Tor")+COUNTIFS(Spielprotokoll!$A$4:$A$403,$A12,Spielprotokoll!$E$4:$E$403,"7m Tor"))</f>
        <v/>
      </c>
      <c r="E12" s="37">
        <f>IF($A12="","",COUNTIFS(Spielprotokoll!$A$4:$A$403,$A12,Spielprotokoll!$E$4:$E$403,"Gegentor"))</f>
        <v/>
      </c>
    </row>
    <row r="13" ht="18" customHeight="1">
      <c r="A13" s="25" t="n"/>
      <c r="B13" s="26" t="n"/>
      <c r="C13" s="26" t="n"/>
      <c r="D13" s="37">
        <f>IF($A13="","",COUNTIFS(Spielprotokoll!$A$4:$A$403,$A13,Spielprotokoll!$E$4:$E$403,"Tor")+COUNTIFS(Spielprotokoll!$A$4:$A$403,$A13,Spielprotokoll!$E$4:$E$403,"7m Tor"))</f>
        <v/>
      </c>
      <c r="E13" s="37">
        <f>IF($A13="","",COUNTIFS(Spielprotokoll!$A$4:$A$403,$A13,Spielprotokoll!$E$4:$E$403,"Gegentor"))</f>
        <v/>
      </c>
    </row>
    <row r="14" ht="18" customHeight="1">
      <c r="A14" s="25" t="n"/>
      <c r="B14" s="26" t="n"/>
      <c r="C14" s="26" t="n"/>
      <c r="D14" s="37">
        <f>IF($A14="","",COUNTIFS(Spielprotokoll!$A$4:$A$403,$A14,Spielprotokoll!$E$4:$E$403,"Tor")+COUNTIFS(Spielprotokoll!$A$4:$A$403,$A14,Spielprotokoll!$E$4:$E$403,"7m Tor"))</f>
        <v/>
      </c>
      <c r="E14" s="37">
        <f>IF($A14="","",COUNTIFS(Spielprotokoll!$A$4:$A$403,$A14,Spielprotokoll!$E$4:$E$403,"Gegentor"))</f>
        <v/>
      </c>
    </row>
    <row r="15" ht="18" customHeight="1">
      <c r="A15" s="25" t="n"/>
      <c r="B15" s="26" t="n"/>
      <c r="C15" s="26" t="n"/>
      <c r="D15" s="37">
        <f>IF($A15="","",COUNTIFS(Spielprotokoll!$A$4:$A$403,$A15,Spielprotokoll!$E$4:$E$403,"Tor")+COUNTIFS(Spielprotokoll!$A$4:$A$403,$A15,Spielprotokoll!$E$4:$E$403,"7m Tor"))</f>
        <v/>
      </c>
      <c r="E15" s="37">
        <f>IF($A15="","",COUNTIFS(Spielprotokoll!$A$4:$A$403,$A15,Spielprotokoll!$E$4:$E$403,"Gegentor"))</f>
        <v/>
      </c>
    </row>
    <row r="16" ht="18" customHeight="1">
      <c r="A16" s="25" t="n"/>
      <c r="B16" s="26" t="n"/>
      <c r="C16" s="26" t="n"/>
      <c r="D16" s="37">
        <f>IF($A16="","",COUNTIFS(Spielprotokoll!$A$4:$A$403,$A16,Spielprotokoll!$E$4:$E$403,"Tor")+COUNTIFS(Spielprotokoll!$A$4:$A$403,$A16,Spielprotokoll!$E$4:$E$403,"7m Tor"))</f>
        <v/>
      </c>
      <c r="E16" s="37">
        <f>IF($A16="","",COUNTIFS(Spielprotokoll!$A$4:$A$403,$A16,Spielprotokoll!$E$4:$E$403,"Gegentor"))</f>
        <v/>
      </c>
    </row>
    <row r="17" ht="18" customHeight="1">
      <c r="A17" s="25" t="n"/>
      <c r="B17" s="26" t="n"/>
      <c r="C17" s="26" t="n"/>
      <c r="D17" s="37">
        <f>IF($A17="","",COUNTIFS(Spielprotokoll!$A$4:$A$403,$A17,Spielprotokoll!$E$4:$E$403,"Tor")+COUNTIFS(Spielprotokoll!$A$4:$A$403,$A17,Spielprotokoll!$E$4:$E$403,"7m Tor"))</f>
        <v/>
      </c>
      <c r="E17" s="37">
        <f>IF($A17="","",COUNTIFS(Spielprotokoll!$A$4:$A$403,$A17,Spielprotokoll!$E$4:$E$403,"Gegentor"))</f>
        <v/>
      </c>
    </row>
    <row r="18" ht="18" customHeight="1">
      <c r="A18" s="25" t="n"/>
      <c r="B18" s="26" t="n"/>
      <c r="C18" s="26" t="n"/>
      <c r="D18" s="37">
        <f>IF($A18="","",COUNTIFS(Spielprotokoll!$A$4:$A$403,$A18,Spielprotokoll!$E$4:$E$403,"Tor")+COUNTIFS(Spielprotokoll!$A$4:$A$403,$A18,Spielprotokoll!$E$4:$E$403,"7m Tor"))</f>
        <v/>
      </c>
      <c r="E18" s="37">
        <f>IF($A18="","",COUNTIFS(Spielprotokoll!$A$4:$A$403,$A18,Spielprotokoll!$E$4:$E$403,"Gegentor"))</f>
        <v/>
      </c>
    </row>
    <row r="19" ht="18" customHeight="1">
      <c r="A19" s="25" t="n"/>
      <c r="B19" s="26" t="n"/>
      <c r="C19" s="26" t="n"/>
      <c r="D19" s="37">
        <f>IF($A19="","",COUNTIFS(Spielprotokoll!$A$4:$A$403,$A19,Spielprotokoll!$E$4:$E$403,"Tor")+COUNTIFS(Spielprotokoll!$A$4:$A$403,$A19,Spielprotokoll!$E$4:$E$403,"7m Tor"))</f>
        <v/>
      </c>
      <c r="E19" s="37">
        <f>IF($A19="","",COUNTIFS(Spielprotokoll!$A$4:$A$403,$A19,Spielprotokoll!$E$4:$E$403,"Gegentor"))</f>
        <v/>
      </c>
    </row>
    <row r="20" ht="18" customHeight="1">
      <c r="A20" s="25" t="n"/>
      <c r="B20" s="26" t="n"/>
      <c r="C20" s="26" t="n"/>
      <c r="D20" s="37">
        <f>IF($A20="","",COUNTIFS(Spielprotokoll!$A$4:$A$403,$A20,Spielprotokoll!$E$4:$E$403,"Tor")+COUNTIFS(Spielprotokoll!$A$4:$A$403,$A20,Spielprotokoll!$E$4:$E$403,"7m Tor"))</f>
        <v/>
      </c>
      <c r="E20" s="37">
        <f>IF($A20="","",COUNTIFS(Spielprotokoll!$A$4:$A$403,$A20,Spielprotokoll!$E$4:$E$403,"Gegentor"))</f>
        <v/>
      </c>
    </row>
    <row r="21" ht="18" customHeight="1">
      <c r="A21" s="25" t="n"/>
      <c r="B21" s="26" t="n"/>
      <c r="C21" s="26" t="n"/>
      <c r="D21" s="37">
        <f>IF($A21="","",COUNTIFS(Spielprotokoll!$A$4:$A$403,$A21,Spielprotokoll!$E$4:$E$403,"Tor")+COUNTIFS(Spielprotokoll!$A$4:$A$403,$A21,Spielprotokoll!$E$4:$E$403,"7m Tor"))</f>
        <v/>
      </c>
      <c r="E21" s="37">
        <f>IF($A21="","",COUNTIFS(Spielprotokoll!$A$4:$A$403,$A21,Spielprotokoll!$E$4:$E$403,"Gegentor"))</f>
        <v/>
      </c>
    </row>
    <row r="22" ht="18" customHeight="1">
      <c r="A22" s="25" t="n"/>
      <c r="B22" s="26" t="n"/>
      <c r="C22" s="26" t="n"/>
      <c r="D22" s="37">
        <f>IF($A22="","",COUNTIFS(Spielprotokoll!$A$4:$A$403,$A22,Spielprotokoll!$E$4:$E$403,"Tor")+COUNTIFS(Spielprotokoll!$A$4:$A$403,$A22,Spielprotokoll!$E$4:$E$403,"7m Tor"))</f>
        <v/>
      </c>
      <c r="E22" s="37">
        <f>IF($A22="","",COUNTIFS(Spielprotokoll!$A$4:$A$403,$A22,Spielprotokoll!$E$4:$E$403,"Gegentor"))</f>
        <v/>
      </c>
    </row>
    <row r="23" ht="18" customHeight="1">
      <c r="A23" s="25" t="n"/>
      <c r="B23" s="26" t="n"/>
      <c r="C23" s="26" t="n"/>
      <c r="D23" s="37">
        <f>IF($A23="","",COUNTIFS(Spielprotokoll!$A$4:$A$403,$A23,Spielprotokoll!$E$4:$E$403,"Tor")+COUNTIFS(Spielprotokoll!$A$4:$A$403,$A23,Spielprotokoll!$E$4:$E$403,"7m Tor"))</f>
        <v/>
      </c>
      <c r="E23" s="37">
        <f>IF($A23="","",COUNTIFS(Spielprotokoll!$A$4:$A$403,$A23,Spielprotokoll!$E$4:$E$403,"Gegentor"))</f>
        <v/>
      </c>
    </row>
    <row r="24" ht="18" customHeight="1">
      <c r="A24" s="25" t="n"/>
      <c r="B24" s="26" t="n"/>
      <c r="C24" s="26" t="n"/>
      <c r="D24" s="37">
        <f>IF($A24="","",COUNTIFS(Spielprotokoll!$A$4:$A$403,$A24,Spielprotokoll!$E$4:$E$403,"Tor")+COUNTIFS(Spielprotokoll!$A$4:$A$403,$A24,Spielprotokoll!$E$4:$E$403,"7m Tor"))</f>
        <v/>
      </c>
      <c r="E24" s="37">
        <f>IF($A24="","",COUNTIFS(Spielprotokoll!$A$4:$A$403,$A24,Spielprotokoll!$E$4:$E$403,"Gegentor"))</f>
        <v/>
      </c>
    </row>
    <row r="25" ht="18" customHeight="1">
      <c r="A25" s="25" t="n"/>
      <c r="B25" s="26" t="n"/>
      <c r="C25" s="26" t="n"/>
      <c r="D25" s="37">
        <f>IF($A25="","",COUNTIFS(Spielprotokoll!$A$4:$A$403,$A25,Spielprotokoll!$E$4:$E$403,"Tor")+COUNTIFS(Spielprotokoll!$A$4:$A$403,$A25,Spielprotokoll!$E$4:$E$403,"7m Tor"))</f>
        <v/>
      </c>
      <c r="E25" s="37">
        <f>IF($A25="","",COUNTIFS(Spielprotokoll!$A$4:$A$403,$A25,Spielprotokoll!$E$4:$E$403,"Gegentor"))</f>
        <v/>
      </c>
    </row>
    <row r="26" ht="18" customHeight="1">
      <c r="A26" s="25" t="n"/>
      <c r="B26" s="26" t="n"/>
      <c r="C26" s="26" t="n"/>
      <c r="D26" s="37">
        <f>IF($A26="","",COUNTIFS(Spielprotokoll!$A$4:$A$403,$A26,Spielprotokoll!$E$4:$E$403,"Tor")+COUNTIFS(Spielprotokoll!$A$4:$A$403,$A26,Spielprotokoll!$E$4:$E$403,"7m Tor"))</f>
        <v/>
      </c>
      <c r="E26" s="37">
        <f>IF($A26="","",COUNTIFS(Spielprotokoll!$A$4:$A$403,$A26,Spielprotokoll!$E$4:$E$403,"Gegentor"))</f>
        <v/>
      </c>
    </row>
    <row r="27" ht="18" customHeight="1">
      <c r="A27" s="25" t="n"/>
      <c r="B27" s="26" t="n"/>
      <c r="C27" s="26" t="n"/>
      <c r="D27" s="37">
        <f>IF($A27="","",COUNTIFS(Spielprotokoll!$A$4:$A$403,$A27,Spielprotokoll!$E$4:$E$403,"Tor")+COUNTIFS(Spielprotokoll!$A$4:$A$403,$A27,Spielprotokoll!$E$4:$E$403,"7m Tor"))</f>
        <v/>
      </c>
      <c r="E27" s="37">
        <f>IF($A27="","",COUNTIFS(Spielprotokoll!$A$4:$A$403,$A27,Spielprotokoll!$E$4:$E$403,"Gegentor"))</f>
        <v/>
      </c>
    </row>
    <row r="28" ht="18" customHeight="1">
      <c r="A28" s="25" t="n"/>
      <c r="B28" s="26" t="n"/>
      <c r="C28" s="26" t="n"/>
      <c r="D28" s="37">
        <f>IF($A28="","",COUNTIFS(Spielprotokoll!$A$4:$A$403,$A28,Spielprotokoll!$E$4:$E$403,"Tor")+COUNTIFS(Spielprotokoll!$A$4:$A$403,$A28,Spielprotokoll!$E$4:$E$403,"7m Tor"))</f>
        <v/>
      </c>
      <c r="E28" s="37">
        <f>IF($A28="","",COUNTIFS(Spielprotokoll!$A$4:$A$403,$A28,Spielprotokoll!$E$4:$E$403,"Gegentor"))</f>
        <v/>
      </c>
    </row>
    <row r="29" ht="18" customHeight="1">
      <c r="A29" s="25" t="n"/>
      <c r="B29" s="26" t="n"/>
      <c r="C29" s="26" t="n"/>
      <c r="D29" s="37">
        <f>IF($A29="","",COUNTIFS(Spielprotokoll!$A$4:$A$403,$A29,Spielprotokoll!$E$4:$E$403,"Tor")+COUNTIFS(Spielprotokoll!$A$4:$A$403,$A29,Spielprotokoll!$E$4:$E$403,"7m Tor"))</f>
        <v/>
      </c>
      <c r="E29" s="37">
        <f>IF($A29="","",COUNTIFS(Spielprotokoll!$A$4:$A$403,$A29,Spielprotokoll!$E$4:$E$403,"Gegentor"))</f>
        <v/>
      </c>
    </row>
    <row r="30" ht="18" customHeight="1">
      <c r="A30" s="25" t="n"/>
      <c r="B30" s="26" t="n"/>
      <c r="C30" s="26" t="n"/>
      <c r="D30" s="37">
        <f>IF($A30="","",COUNTIFS(Spielprotokoll!$A$4:$A$403,$A30,Spielprotokoll!$E$4:$E$403,"Tor")+COUNTIFS(Spielprotokoll!$A$4:$A$403,$A30,Spielprotokoll!$E$4:$E$403,"7m Tor"))</f>
        <v/>
      </c>
      <c r="E30" s="37">
        <f>IF($A30="","",COUNTIFS(Spielprotokoll!$A$4:$A$403,$A30,Spielprotokoll!$E$4:$E$403,"Gegentor"))</f>
        <v/>
      </c>
    </row>
    <row r="31" ht="18" customHeight="1">
      <c r="A31" s="25" t="n"/>
      <c r="B31" s="26" t="n"/>
      <c r="C31" s="26" t="n"/>
      <c r="D31" s="37">
        <f>IF($A31="","",COUNTIFS(Spielprotokoll!$A$4:$A$403,$A31,Spielprotokoll!$E$4:$E$403,"Tor")+COUNTIFS(Spielprotokoll!$A$4:$A$403,$A31,Spielprotokoll!$E$4:$E$403,"7m Tor"))</f>
        <v/>
      </c>
      <c r="E31" s="37">
        <f>IF($A31="","",COUNTIFS(Spielprotokoll!$A$4:$A$403,$A31,Spielprotokoll!$E$4:$E$403,"Gegentor"))</f>
        <v/>
      </c>
    </row>
    <row r="32" ht="18" customHeight="1">
      <c r="A32" s="25" t="n"/>
      <c r="B32" s="26" t="n"/>
      <c r="C32" s="26" t="n"/>
      <c r="D32" s="37">
        <f>IF($A32="","",COUNTIFS(Spielprotokoll!$A$4:$A$403,$A32,Spielprotokoll!$E$4:$E$403,"Tor")+COUNTIFS(Spielprotokoll!$A$4:$A$403,$A32,Spielprotokoll!$E$4:$E$403,"7m Tor"))</f>
        <v/>
      </c>
      <c r="E32" s="37">
        <f>IF($A32="","",COUNTIFS(Spielprotokoll!$A$4:$A$403,$A32,Spielprotokoll!$E$4:$E$403,"Gegentor"))</f>
        <v/>
      </c>
    </row>
    <row r="33" ht="18" customHeight="1">
      <c r="A33" s="25" t="n"/>
      <c r="B33" s="26" t="n"/>
      <c r="C33" s="26" t="n"/>
      <c r="D33" s="37">
        <f>IF($A33="","",COUNTIFS(Spielprotokoll!$A$4:$A$403,$A33,Spielprotokoll!$E$4:$E$403,"Tor")+COUNTIFS(Spielprotokoll!$A$4:$A$403,$A33,Spielprotokoll!$E$4:$E$403,"7m Tor"))</f>
        <v/>
      </c>
      <c r="E33" s="37">
        <f>IF($A33="","",COUNTIFS(Spielprotokoll!$A$4:$A$403,$A33,Spielprotokoll!$E$4:$E$403,"Gegentor"))</f>
        <v/>
      </c>
    </row>
    <row r="35">
      <c r="A35" s="3" t="inlineStr">
        <is>
          <t>Saisonwerte pro Spieler</t>
        </is>
      </c>
    </row>
    <row r="36">
      <c r="A36" s="28" t="inlineStr">
        <is>
          <t>Alle Spiele zusammen – nichts einzutragen, alles gerechnet.</t>
        </is>
      </c>
    </row>
    <row r="37" ht="16" customHeight="1">
      <c r="A37" s="34" t="inlineStr">
        <is>
          <t>Spieler</t>
        </is>
      </c>
      <c r="B37" s="35" t="n"/>
      <c r="C37" s="35" t="n"/>
      <c r="D37" s="34" t="inlineStr">
        <is>
          <t>Feldwürfe</t>
        </is>
      </c>
      <c r="E37" s="35" t="n"/>
      <c r="F37" s="35" t="n"/>
      <c r="G37" s="34" t="inlineStr">
        <is>
          <t>Siebenmeter</t>
        </is>
      </c>
      <c r="H37" s="35" t="n"/>
      <c r="I37" s="35" t="n"/>
      <c r="J37" s="34" t="inlineStr">
        <is>
          <t>Spielgestaltung</t>
        </is>
      </c>
      <c r="K37" s="35" t="n"/>
      <c r="L37" s="35" t="n"/>
      <c r="M37" s="35" t="n"/>
      <c r="N37" s="34" t="inlineStr">
        <is>
          <t>Torwart</t>
        </is>
      </c>
      <c r="O37" s="35" t="n"/>
      <c r="P37" s="35" t="n"/>
    </row>
    <row r="38" ht="30" customHeight="1">
      <c r="A38" s="21" t="inlineStr">
        <is>
          <t>Nr.</t>
        </is>
      </c>
      <c r="B38" s="21" t="inlineStr">
        <is>
          <t>Name</t>
        </is>
      </c>
      <c r="C38" s="21" t="inlineStr">
        <is>
          <t>Spiele</t>
        </is>
      </c>
      <c r="D38" s="21" t="inlineStr">
        <is>
          <t>Würfe</t>
        </is>
      </c>
      <c r="E38" s="21" t="inlineStr">
        <is>
          <t>Tore (Feld)</t>
        </is>
      </c>
      <c r="F38" s="21" t="inlineStr">
        <is>
          <t>Wurfquote</t>
        </is>
      </c>
      <c r="G38" s="21" t="inlineStr">
        <is>
          <t>7m Würfe</t>
        </is>
      </c>
      <c r="H38" s="21" t="inlineStr">
        <is>
          <t>7m Tore</t>
        </is>
      </c>
      <c r="I38" s="21" t="inlineStr">
        <is>
          <t>Tore gesamt</t>
        </is>
      </c>
      <c r="J38" s="21" t="inlineStr">
        <is>
          <t>Assists</t>
        </is>
      </c>
      <c r="K38" s="21" t="inlineStr">
        <is>
          <t>Techn. Fehler</t>
        </is>
      </c>
      <c r="L38" s="21" t="inlineStr">
        <is>
          <t>Zeitstrafen</t>
        </is>
      </c>
      <c r="M38" s="21" t="inlineStr">
        <is>
          <t>±</t>
        </is>
      </c>
      <c r="N38" s="21" t="inlineStr">
        <is>
          <t>Paraden</t>
        </is>
      </c>
      <c r="O38" s="21" t="inlineStr">
        <is>
          <t>Gegentore</t>
        </is>
      </c>
      <c r="P38" s="21" t="inlineStr">
        <is>
          <t>Paradenquote</t>
        </is>
      </c>
    </row>
    <row r="39" ht="18" customHeight="1">
      <c r="A39" s="36">
        <f>IF(Kader!$A4="","",Kader!$A4)</f>
        <v/>
      </c>
      <c r="B39" s="29">
        <f>IF(Kader!$B4="","",Kader!$B4)</f>
        <v/>
      </c>
      <c r="C39" s="37">
        <f>IF($A39="","",SUMPRODUCT(($A$4:$A$33&lt;&gt;"")*(COUNTIFS(Spielprotokoll!$A$4:$A$403,$A$4:$A$33,Spielprotokoll!$C$4:$C$403,$A39)&gt;0)))</f>
        <v/>
      </c>
      <c r="D39" s="37">
        <f>IF($A39="","",COUNTIFS(Spielprotokoll!$C$4:$C$403,$A39,Spielprotokoll!$E$4:$E$403,"Tor")+COUNTIFS(Spielprotokoll!$C$4:$C$403,$A39,Spielprotokoll!$E$4:$E$403,"Fehlwurf"))</f>
        <v/>
      </c>
      <c r="E39" s="37">
        <f>IF($A39="","",COUNTIFS(Spielprotokoll!$C$4:$C$403,$A39,Spielprotokoll!$E$4:$E$403,"Tor"))</f>
        <v/>
      </c>
      <c r="F39" s="38">
        <f>IF($A39="","",IFERROR($E39/$D39,""))</f>
        <v/>
      </c>
      <c r="G39" s="37">
        <f>IF($A39="","",COUNTIFS(Spielprotokoll!$C$4:$C$403,$A39,Spielprotokoll!$E$4:$E$403,"7m Tor")+COUNTIFS(Spielprotokoll!$C$4:$C$403,$A39,Spielprotokoll!$E$4:$E$403,"7m Fehlwurf"))</f>
        <v/>
      </c>
      <c r="H39" s="37">
        <f>IF($A39="","",COUNTIFS(Spielprotokoll!$C$4:$C$403,$A39,Spielprotokoll!$E$4:$E$403,"7m Tor"))</f>
        <v/>
      </c>
      <c r="I39" s="37">
        <f>IF($A39="","",$E39+$H39)</f>
        <v/>
      </c>
      <c r="J39" s="37">
        <f>IF($A39="","",COUNTIFS(Spielprotokoll!$C$4:$C$403,$A39,Spielprotokoll!$E$4:$E$403,"Assist"))</f>
        <v/>
      </c>
      <c r="K39" s="37">
        <f>IF($A39="","",COUNTIFS(Spielprotokoll!$C$4:$C$403,$A39,Spielprotokoll!$E$4:$E$403,"Techn. Fehler"))</f>
        <v/>
      </c>
      <c r="L39" s="37">
        <f>IF($A39="","",COUNTIFS(Spielprotokoll!$C$4:$C$403,$A39,Spielprotokoll!$E$4:$E$403,"2 Minuten"))</f>
        <v/>
      </c>
      <c r="M39" s="37">
        <f>IF($A39="","",($E39+$H39)-($D39-$E39)-($G39-$H39)-$K39)</f>
        <v/>
      </c>
      <c r="N39" s="37">
        <f>IF($A39="","",COUNTIFS(Spielprotokoll!$C$4:$C$403,$A39,Spielprotokoll!$E$4:$E$403,"Parade"))</f>
        <v/>
      </c>
      <c r="O39" s="37">
        <f>IF($A39="","",COUNTIFS(Spielprotokoll!$C$4:$C$403,$A39,Spielprotokoll!$E$4:$E$403,"Gegentor"))</f>
        <v/>
      </c>
      <c r="P39" s="38">
        <f>IF($A39="","",IFERROR($N39/($N39+$O39),""))</f>
        <v/>
      </c>
    </row>
    <row r="40" ht="18" customHeight="1">
      <c r="A40" s="36">
        <f>IF(Kader!$A5="","",Kader!$A5)</f>
        <v/>
      </c>
      <c r="B40" s="29">
        <f>IF(Kader!$B5="","",Kader!$B5)</f>
        <v/>
      </c>
      <c r="C40" s="37">
        <f>IF($A40="","",SUMPRODUCT(($A$4:$A$33&lt;&gt;"")*(COUNTIFS(Spielprotokoll!$A$4:$A$403,$A$4:$A$33,Spielprotokoll!$C$4:$C$403,$A40)&gt;0)))</f>
        <v/>
      </c>
      <c r="D40" s="37">
        <f>IF($A40="","",COUNTIFS(Spielprotokoll!$C$4:$C$403,$A40,Spielprotokoll!$E$4:$E$403,"Tor")+COUNTIFS(Spielprotokoll!$C$4:$C$403,$A40,Spielprotokoll!$E$4:$E$403,"Fehlwurf"))</f>
        <v/>
      </c>
      <c r="E40" s="37">
        <f>IF($A40="","",COUNTIFS(Spielprotokoll!$C$4:$C$403,$A40,Spielprotokoll!$E$4:$E$403,"Tor"))</f>
        <v/>
      </c>
      <c r="F40" s="38">
        <f>IF($A40="","",IFERROR($E40/$D40,""))</f>
        <v/>
      </c>
      <c r="G40" s="37">
        <f>IF($A40="","",COUNTIFS(Spielprotokoll!$C$4:$C$403,$A40,Spielprotokoll!$E$4:$E$403,"7m Tor")+COUNTIFS(Spielprotokoll!$C$4:$C$403,$A40,Spielprotokoll!$E$4:$E$403,"7m Fehlwurf"))</f>
        <v/>
      </c>
      <c r="H40" s="37">
        <f>IF($A40="","",COUNTIFS(Spielprotokoll!$C$4:$C$403,$A40,Spielprotokoll!$E$4:$E$403,"7m Tor"))</f>
        <v/>
      </c>
      <c r="I40" s="37">
        <f>IF($A40="","",$E40+$H40)</f>
        <v/>
      </c>
      <c r="J40" s="37">
        <f>IF($A40="","",COUNTIFS(Spielprotokoll!$C$4:$C$403,$A40,Spielprotokoll!$E$4:$E$403,"Assist"))</f>
        <v/>
      </c>
      <c r="K40" s="37">
        <f>IF($A40="","",COUNTIFS(Spielprotokoll!$C$4:$C$403,$A40,Spielprotokoll!$E$4:$E$403,"Techn. Fehler"))</f>
        <v/>
      </c>
      <c r="L40" s="37">
        <f>IF($A40="","",COUNTIFS(Spielprotokoll!$C$4:$C$403,$A40,Spielprotokoll!$E$4:$E$403,"2 Minuten"))</f>
        <v/>
      </c>
      <c r="M40" s="37">
        <f>IF($A40="","",($E40+$H40)-($D40-$E40)-($G40-$H40)-$K40)</f>
        <v/>
      </c>
      <c r="N40" s="37">
        <f>IF($A40="","",COUNTIFS(Spielprotokoll!$C$4:$C$403,$A40,Spielprotokoll!$E$4:$E$403,"Parade"))</f>
        <v/>
      </c>
      <c r="O40" s="37">
        <f>IF($A40="","",COUNTIFS(Spielprotokoll!$C$4:$C$403,$A40,Spielprotokoll!$E$4:$E$403,"Gegentor"))</f>
        <v/>
      </c>
      <c r="P40" s="38">
        <f>IF($A40="","",IFERROR($N40/($N40+$O40),""))</f>
        <v/>
      </c>
    </row>
    <row r="41" ht="18" customHeight="1">
      <c r="A41" s="36">
        <f>IF(Kader!$A6="","",Kader!$A6)</f>
        <v/>
      </c>
      <c r="B41" s="29">
        <f>IF(Kader!$B6="","",Kader!$B6)</f>
        <v/>
      </c>
      <c r="C41" s="37">
        <f>IF($A41="","",SUMPRODUCT(($A$4:$A$33&lt;&gt;"")*(COUNTIFS(Spielprotokoll!$A$4:$A$403,$A$4:$A$33,Spielprotokoll!$C$4:$C$403,$A41)&gt;0)))</f>
        <v/>
      </c>
      <c r="D41" s="37">
        <f>IF($A41="","",COUNTIFS(Spielprotokoll!$C$4:$C$403,$A41,Spielprotokoll!$E$4:$E$403,"Tor")+COUNTIFS(Spielprotokoll!$C$4:$C$403,$A41,Spielprotokoll!$E$4:$E$403,"Fehlwurf"))</f>
        <v/>
      </c>
      <c r="E41" s="37">
        <f>IF($A41="","",COUNTIFS(Spielprotokoll!$C$4:$C$403,$A41,Spielprotokoll!$E$4:$E$403,"Tor"))</f>
        <v/>
      </c>
      <c r="F41" s="38">
        <f>IF($A41="","",IFERROR($E41/$D41,""))</f>
        <v/>
      </c>
      <c r="G41" s="37">
        <f>IF($A41="","",COUNTIFS(Spielprotokoll!$C$4:$C$403,$A41,Spielprotokoll!$E$4:$E$403,"7m Tor")+COUNTIFS(Spielprotokoll!$C$4:$C$403,$A41,Spielprotokoll!$E$4:$E$403,"7m Fehlwurf"))</f>
        <v/>
      </c>
      <c r="H41" s="37">
        <f>IF($A41="","",COUNTIFS(Spielprotokoll!$C$4:$C$403,$A41,Spielprotokoll!$E$4:$E$403,"7m Tor"))</f>
        <v/>
      </c>
      <c r="I41" s="37">
        <f>IF($A41="","",$E41+$H41)</f>
        <v/>
      </c>
      <c r="J41" s="37">
        <f>IF($A41="","",COUNTIFS(Spielprotokoll!$C$4:$C$403,$A41,Spielprotokoll!$E$4:$E$403,"Assist"))</f>
        <v/>
      </c>
      <c r="K41" s="37">
        <f>IF($A41="","",COUNTIFS(Spielprotokoll!$C$4:$C$403,$A41,Spielprotokoll!$E$4:$E$403,"Techn. Fehler"))</f>
        <v/>
      </c>
      <c r="L41" s="37">
        <f>IF($A41="","",COUNTIFS(Spielprotokoll!$C$4:$C$403,$A41,Spielprotokoll!$E$4:$E$403,"2 Minuten"))</f>
        <v/>
      </c>
      <c r="M41" s="37">
        <f>IF($A41="","",($E41+$H41)-($D41-$E41)-($G41-$H41)-$K41)</f>
        <v/>
      </c>
      <c r="N41" s="37">
        <f>IF($A41="","",COUNTIFS(Spielprotokoll!$C$4:$C$403,$A41,Spielprotokoll!$E$4:$E$403,"Parade"))</f>
        <v/>
      </c>
      <c r="O41" s="37">
        <f>IF($A41="","",COUNTIFS(Spielprotokoll!$C$4:$C$403,$A41,Spielprotokoll!$E$4:$E$403,"Gegentor"))</f>
        <v/>
      </c>
      <c r="P41" s="38">
        <f>IF($A41="","",IFERROR($N41/($N41+$O41),""))</f>
        <v/>
      </c>
    </row>
    <row r="42" ht="18" customHeight="1">
      <c r="A42" s="36">
        <f>IF(Kader!$A7="","",Kader!$A7)</f>
        <v/>
      </c>
      <c r="B42" s="29">
        <f>IF(Kader!$B7="","",Kader!$B7)</f>
        <v/>
      </c>
      <c r="C42" s="37">
        <f>IF($A42="","",SUMPRODUCT(($A$4:$A$33&lt;&gt;"")*(COUNTIFS(Spielprotokoll!$A$4:$A$403,$A$4:$A$33,Spielprotokoll!$C$4:$C$403,$A42)&gt;0)))</f>
        <v/>
      </c>
      <c r="D42" s="37">
        <f>IF($A42="","",COUNTIFS(Spielprotokoll!$C$4:$C$403,$A42,Spielprotokoll!$E$4:$E$403,"Tor")+COUNTIFS(Spielprotokoll!$C$4:$C$403,$A42,Spielprotokoll!$E$4:$E$403,"Fehlwurf"))</f>
        <v/>
      </c>
      <c r="E42" s="37">
        <f>IF($A42="","",COUNTIFS(Spielprotokoll!$C$4:$C$403,$A42,Spielprotokoll!$E$4:$E$403,"Tor"))</f>
        <v/>
      </c>
      <c r="F42" s="38">
        <f>IF($A42="","",IFERROR($E42/$D42,""))</f>
        <v/>
      </c>
      <c r="G42" s="37">
        <f>IF($A42="","",COUNTIFS(Spielprotokoll!$C$4:$C$403,$A42,Spielprotokoll!$E$4:$E$403,"7m Tor")+COUNTIFS(Spielprotokoll!$C$4:$C$403,$A42,Spielprotokoll!$E$4:$E$403,"7m Fehlwurf"))</f>
        <v/>
      </c>
      <c r="H42" s="37">
        <f>IF($A42="","",COUNTIFS(Spielprotokoll!$C$4:$C$403,$A42,Spielprotokoll!$E$4:$E$403,"7m Tor"))</f>
        <v/>
      </c>
      <c r="I42" s="37">
        <f>IF($A42="","",$E42+$H42)</f>
        <v/>
      </c>
      <c r="J42" s="37">
        <f>IF($A42="","",COUNTIFS(Spielprotokoll!$C$4:$C$403,$A42,Spielprotokoll!$E$4:$E$403,"Assist"))</f>
        <v/>
      </c>
      <c r="K42" s="37">
        <f>IF($A42="","",COUNTIFS(Spielprotokoll!$C$4:$C$403,$A42,Spielprotokoll!$E$4:$E$403,"Techn. Fehler"))</f>
        <v/>
      </c>
      <c r="L42" s="37">
        <f>IF($A42="","",COUNTIFS(Spielprotokoll!$C$4:$C$403,$A42,Spielprotokoll!$E$4:$E$403,"2 Minuten"))</f>
        <v/>
      </c>
      <c r="M42" s="37">
        <f>IF($A42="","",($E42+$H42)-($D42-$E42)-($G42-$H42)-$K42)</f>
        <v/>
      </c>
      <c r="N42" s="37">
        <f>IF($A42="","",COUNTIFS(Spielprotokoll!$C$4:$C$403,$A42,Spielprotokoll!$E$4:$E$403,"Parade"))</f>
        <v/>
      </c>
      <c r="O42" s="37">
        <f>IF($A42="","",COUNTIFS(Spielprotokoll!$C$4:$C$403,$A42,Spielprotokoll!$E$4:$E$403,"Gegentor"))</f>
        <v/>
      </c>
      <c r="P42" s="38">
        <f>IF($A42="","",IFERROR($N42/($N42+$O42),""))</f>
        <v/>
      </c>
    </row>
    <row r="43" ht="18" customHeight="1">
      <c r="A43" s="36">
        <f>IF(Kader!$A8="","",Kader!$A8)</f>
        <v/>
      </c>
      <c r="B43" s="29">
        <f>IF(Kader!$B8="","",Kader!$B8)</f>
        <v/>
      </c>
      <c r="C43" s="37">
        <f>IF($A43="","",SUMPRODUCT(($A$4:$A$33&lt;&gt;"")*(COUNTIFS(Spielprotokoll!$A$4:$A$403,$A$4:$A$33,Spielprotokoll!$C$4:$C$403,$A43)&gt;0)))</f>
        <v/>
      </c>
      <c r="D43" s="37">
        <f>IF($A43="","",COUNTIFS(Spielprotokoll!$C$4:$C$403,$A43,Spielprotokoll!$E$4:$E$403,"Tor")+COUNTIFS(Spielprotokoll!$C$4:$C$403,$A43,Spielprotokoll!$E$4:$E$403,"Fehlwurf"))</f>
        <v/>
      </c>
      <c r="E43" s="37">
        <f>IF($A43="","",COUNTIFS(Spielprotokoll!$C$4:$C$403,$A43,Spielprotokoll!$E$4:$E$403,"Tor"))</f>
        <v/>
      </c>
      <c r="F43" s="38">
        <f>IF($A43="","",IFERROR($E43/$D43,""))</f>
        <v/>
      </c>
      <c r="G43" s="37">
        <f>IF($A43="","",COUNTIFS(Spielprotokoll!$C$4:$C$403,$A43,Spielprotokoll!$E$4:$E$403,"7m Tor")+COUNTIFS(Spielprotokoll!$C$4:$C$403,$A43,Spielprotokoll!$E$4:$E$403,"7m Fehlwurf"))</f>
        <v/>
      </c>
      <c r="H43" s="37">
        <f>IF($A43="","",COUNTIFS(Spielprotokoll!$C$4:$C$403,$A43,Spielprotokoll!$E$4:$E$403,"7m Tor"))</f>
        <v/>
      </c>
      <c r="I43" s="37">
        <f>IF($A43="","",$E43+$H43)</f>
        <v/>
      </c>
      <c r="J43" s="37">
        <f>IF($A43="","",COUNTIFS(Spielprotokoll!$C$4:$C$403,$A43,Spielprotokoll!$E$4:$E$403,"Assist"))</f>
        <v/>
      </c>
      <c r="K43" s="37">
        <f>IF($A43="","",COUNTIFS(Spielprotokoll!$C$4:$C$403,$A43,Spielprotokoll!$E$4:$E$403,"Techn. Fehler"))</f>
        <v/>
      </c>
      <c r="L43" s="37">
        <f>IF($A43="","",COUNTIFS(Spielprotokoll!$C$4:$C$403,$A43,Spielprotokoll!$E$4:$E$403,"2 Minuten"))</f>
        <v/>
      </c>
      <c r="M43" s="37">
        <f>IF($A43="","",($E43+$H43)-($D43-$E43)-($G43-$H43)-$K43)</f>
        <v/>
      </c>
      <c r="N43" s="37">
        <f>IF($A43="","",COUNTIFS(Spielprotokoll!$C$4:$C$403,$A43,Spielprotokoll!$E$4:$E$403,"Parade"))</f>
        <v/>
      </c>
      <c r="O43" s="37">
        <f>IF($A43="","",COUNTIFS(Spielprotokoll!$C$4:$C$403,$A43,Spielprotokoll!$E$4:$E$403,"Gegentor"))</f>
        <v/>
      </c>
      <c r="P43" s="38">
        <f>IF($A43="","",IFERROR($N43/($N43+$O43),""))</f>
        <v/>
      </c>
    </row>
    <row r="44" ht="18" customHeight="1">
      <c r="A44" s="36">
        <f>IF(Kader!$A9="","",Kader!$A9)</f>
        <v/>
      </c>
      <c r="B44" s="29">
        <f>IF(Kader!$B9="","",Kader!$B9)</f>
        <v/>
      </c>
      <c r="C44" s="37">
        <f>IF($A44="","",SUMPRODUCT(($A$4:$A$33&lt;&gt;"")*(COUNTIFS(Spielprotokoll!$A$4:$A$403,$A$4:$A$33,Spielprotokoll!$C$4:$C$403,$A44)&gt;0)))</f>
        <v/>
      </c>
      <c r="D44" s="37">
        <f>IF($A44="","",COUNTIFS(Spielprotokoll!$C$4:$C$403,$A44,Spielprotokoll!$E$4:$E$403,"Tor")+COUNTIFS(Spielprotokoll!$C$4:$C$403,$A44,Spielprotokoll!$E$4:$E$403,"Fehlwurf"))</f>
        <v/>
      </c>
      <c r="E44" s="37">
        <f>IF($A44="","",COUNTIFS(Spielprotokoll!$C$4:$C$403,$A44,Spielprotokoll!$E$4:$E$403,"Tor"))</f>
        <v/>
      </c>
      <c r="F44" s="38">
        <f>IF($A44="","",IFERROR($E44/$D44,""))</f>
        <v/>
      </c>
      <c r="G44" s="37">
        <f>IF($A44="","",COUNTIFS(Spielprotokoll!$C$4:$C$403,$A44,Spielprotokoll!$E$4:$E$403,"7m Tor")+COUNTIFS(Spielprotokoll!$C$4:$C$403,$A44,Spielprotokoll!$E$4:$E$403,"7m Fehlwurf"))</f>
        <v/>
      </c>
      <c r="H44" s="37">
        <f>IF($A44="","",COUNTIFS(Spielprotokoll!$C$4:$C$403,$A44,Spielprotokoll!$E$4:$E$403,"7m Tor"))</f>
        <v/>
      </c>
      <c r="I44" s="37">
        <f>IF($A44="","",$E44+$H44)</f>
        <v/>
      </c>
      <c r="J44" s="37">
        <f>IF($A44="","",COUNTIFS(Spielprotokoll!$C$4:$C$403,$A44,Spielprotokoll!$E$4:$E$403,"Assist"))</f>
        <v/>
      </c>
      <c r="K44" s="37">
        <f>IF($A44="","",COUNTIFS(Spielprotokoll!$C$4:$C$403,$A44,Spielprotokoll!$E$4:$E$403,"Techn. Fehler"))</f>
        <v/>
      </c>
      <c r="L44" s="37">
        <f>IF($A44="","",COUNTIFS(Spielprotokoll!$C$4:$C$403,$A44,Spielprotokoll!$E$4:$E$403,"2 Minuten"))</f>
        <v/>
      </c>
      <c r="M44" s="37">
        <f>IF($A44="","",($E44+$H44)-($D44-$E44)-($G44-$H44)-$K44)</f>
        <v/>
      </c>
      <c r="N44" s="37">
        <f>IF($A44="","",COUNTIFS(Spielprotokoll!$C$4:$C$403,$A44,Spielprotokoll!$E$4:$E$403,"Parade"))</f>
        <v/>
      </c>
      <c r="O44" s="37">
        <f>IF($A44="","",COUNTIFS(Spielprotokoll!$C$4:$C$403,$A44,Spielprotokoll!$E$4:$E$403,"Gegentor"))</f>
        <v/>
      </c>
      <c r="P44" s="38">
        <f>IF($A44="","",IFERROR($N44/($N44+$O44),""))</f>
        <v/>
      </c>
    </row>
    <row r="45" ht="18" customHeight="1">
      <c r="A45" s="36">
        <f>IF(Kader!$A10="","",Kader!$A10)</f>
        <v/>
      </c>
      <c r="B45" s="29">
        <f>IF(Kader!$B10="","",Kader!$B10)</f>
        <v/>
      </c>
      <c r="C45" s="37">
        <f>IF($A45="","",SUMPRODUCT(($A$4:$A$33&lt;&gt;"")*(COUNTIFS(Spielprotokoll!$A$4:$A$403,$A$4:$A$33,Spielprotokoll!$C$4:$C$403,$A45)&gt;0)))</f>
        <v/>
      </c>
      <c r="D45" s="37">
        <f>IF($A45="","",COUNTIFS(Spielprotokoll!$C$4:$C$403,$A45,Spielprotokoll!$E$4:$E$403,"Tor")+COUNTIFS(Spielprotokoll!$C$4:$C$403,$A45,Spielprotokoll!$E$4:$E$403,"Fehlwurf"))</f>
        <v/>
      </c>
      <c r="E45" s="37">
        <f>IF($A45="","",COUNTIFS(Spielprotokoll!$C$4:$C$403,$A45,Spielprotokoll!$E$4:$E$403,"Tor"))</f>
        <v/>
      </c>
      <c r="F45" s="38">
        <f>IF($A45="","",IFERROR($E45/$D45,""))</f>
        <v/>
      </c>
      <c r="G45" s="37">
        <f>IF($A45="","",COUNTIFS(Spielprotokoll!$C$4:$C$403,$A45,Spielprotokoll!$E$4:$E$403,"7m Tor")+COUNTIFS(Spielprotokoll!$C$4:$C$403,$A45,Spielprotokoll!$E$4:$E$403,"7m Fehlwurf"))</f>
        <v/>
      </c>
      <c r="H45" s="37">
        <f>IF($A45="","",COUNTIFS(Spielprotokoll!$C$4:$C$403,$A45,Spielprotokoll!$E$4:$E$403,"7m Tor"))</f>
        <v/>
      </c>
      <c r="I45" s="37">
        <f>IF($A45="","",$E45+$H45)</f>
        <v/>
      </c>
      <c r="J45" s="37">
        <f>IF($A45="","",COUNTIFS(Spielprotokoll!$C$4:$C$403,$A45,Spielprotokoll!$E$4:$E$403,"Assist"))</f>
        <v/>
      </c>
      <c r="K45" s="37">
        <f>IF($A45="","",COUNTIFS(Spielprotokoll!$C$4:$C$403,$A45,Spielprotokoll!$E$4:$E$403,"Techn. Fehler"))</f>
        <v/>
      </c>
      <c r="L45" s="37">
        <f>IF($A45="","",COUNTIFS(Spielprotokoll!$C$4:$C$403,$A45,Spielprotokoll!$E$4:$E$403,"2 Minuten"))</f>
        <v/>
      </c>
      <c r="M45" s="37">
        <f>IF($A45="","",($E45+$H45)-($D45-$E45)-($G45-$H45)-$K45)</f>
        <v/>
      </c>
      <c r="N45" s="37">
        <f>IF($A45="","",COUNTIFS(Spielprotokoll!$C$4:$C$403,$A45,Spielprotokoll!$E$4:$E$403,"Parade"))</f>
        <v/>
      </c>
      <c r="O45" s="37">
        <f>IF($A45="","",COUNTIFS(Spielprotokoll!$C$4:$C$403,$A45,Spielprotokoll!$E$4:$E$403,"Gegentor"))</f>
        <v/>
      </c>
      <c r="P45" s="38">
        <f>IF($A45="","",IFERROR($N45/($N45+$O45),""))</f>
        <v/>
      </c>
    </row>
    <row r="46" ht="18" customHeight="1">
      <c r="A46" s="36">
        <f>IF(Kader!$A11="","",Kader!$A11)</f>
        <v/>
      </c>
      <c r="B46" s="29">
        <f>IF(Kader!$B11="","",Kader!$B11)</f>
        <v/>
      </c>
      <c r="C46" s="37">
        <f>IF($A46="","",SUMPRODUCT(($A$4:$A$33&lt;&gt;"")*(COUNTIFS(Spielprotokoll!$A$4:$A$403,$A$4:$A$33,Spielprotokoll!$C$4:$C$403,$A46)&gt;0)))</f>
        <v/>
      </c>
      <c r="D46" s="37">
        <f>IF($A46="","",COUNTIFS(Spielprotokoll!$C$4:$C$403,$A46,Spielprotokoll!$E$4:$E$403,"Tor")+COUNTIFS(Spielprotokoll!$C$4:$C$403,$A46,Spielprotokoll!$E$4:$E$403,"Fehlwurf"))</f>
        <v/>
      </c>
      <c r="E46" s="37">
        <f>IF($A46="","",COUNTIFS(Spielprotokoll!$C$4:$C$403,$A46,Spielprotokoll!$E$4:$E$403,"Tor"))</f>
        <v/>
      </c>
      <c r="F46" s="38">
        <f>IF($A46="","",IFERROR($E46/$D46,""))</f>
        <v/>
      </c>
      <c r="G46" s="37">
        <f>IF($A46="","",COUNTIFS(Spielprotokoll!$C$4:$C$403,$A46,Spielprotokoll!$E$4:$E$403,"7m Tor")+COUNTIFS(Spielprotokoll!$C$4:$C$403,$A46,Spielprotokoll!$E$4:$E$403,"7m Fehlwurf"))</f>
        <v/>
      </c>
      <c r="H46" s="37">
        <f>IF($A46="","",COUNTIFS(Spielprotokoll!$C$4:$C$403,$A46,Spielprotokoll!$E$4:$E$403,"7m Tor"))</f>
        <v/>
      </c>
      <c r="I46" s="37">
        <f>IF($A46="","",$E46+$H46)</f>
        <v/>
      </c>
      <c r="J46" s="37">
        <f>IF($A46="","",COUNTIFS(Spielprotokoll!$C$4:$C$403,$A46,Spielprotokoll!$E$4:$E$403,"Assist"))</f>
        <v/>
      </c>
      <c r="K46" s="37">
        <f>IF($A46="","",COUNTIFS(Spielprotokoll!$C$4:$C$403,$A46,Spielprotokoll!$E$4:$E$403,"Techn. Fehler"))</f>
        <v/>
      </c>
      <c r="L46" s="37">
        <f>IF($A46="","",COUNTIFS(Spielprotokoll!$C$4:$C$403,$A46,Spielprotokoll!$E$4:$E$403,"2 Minuten"))</f>
        <v/>
      </c>
      <c r="M46" s="37">
        <f>IF($A46="","",($E46+$H46)-($D46-$E46)-($G46-$H46)-$K46)</f>
        <v/>
      </c>
      <c r="N46" s="37">
        <f>IF($A46="","",COUNTIFS(Spielprotokoll!$C$4:$C$403,$A46,Spielprotokoll!$E$4:$E$403,"Parade"))</f>
        <v/>
      </c>
      <c r="O46" s="37">
        <f>IF($A46="","",COUNTIFS(Spielprotokoll!$C$4:$C$403,$A46,Spielprotokoll!$E$4:$E$403,"Gegentor"))</f>
        <v/>
      </c>
      <c r="P46" s="38">
        <f>IF($A46="","",IFERROR($N46/($N46+$O46),""))</f>
        <v/>
      </c>
    </row>
    <row r="47" ht="18" customHeight="1">
      <c r="A47" s="36">
        <f>IF(Kader!$A12="","",Kader!$A12)</f>
        <v/>
      </c>
      <c r="B47" s="29">
        <f>IF(Kader!$B12="","",Kader!$B12)</f>
        <v/>
      </c>
      <c r="C47" s="37">
        <f>IF($A47="","",SUMPRODUCT(($A$4:$A$33&lt;&gt;"")*(COUNTIFS(Spielprotokoll!$A$4:$A$403,$A$4:$A$33,Spielprotokoll!$C$4:$C$403,$A47)&gt;0)))</f>
        <v/>
      </c>
      <c r="D47" s="37">
        <f>IF($A47="","",COUNTIFS(Spielprotokoll!$C$4:$C$403,$A47,Spielprotokoll!$E$4:$E$403,"Tor")+COUNTIFS(Spielprotokoll!$C$4:$C$403,$A47,Spielprotokoll!$E$4:$E$403,"Fehlwurf"))</f>
        <v/>
      </c>
      <c r="E47" s="37">
        <f>IF($A47="","",COUNTIFS(Spielprotokoll!$C$4:$C$403,$A47,Spielprotokoll!$E$4:$E$403,"Tor"))</f>
        <v/>
      </c>
      <c r="F47" s="38">
        <f>IF($A47="","",IFERROR($E47/$D47,""))</f>
        <v/>
      </c>
      <c r="G47" s="37">
        <f>IF($A47="","",COUNTIFS(Spielprotokoll!$C$4:$C$403,$A47,Spielprotokoll!$E$4:$E$403,"7m Tor")+COUNTIFS(Spielprotokoll!$C$4:$C$403,$A47,Spielprotokoll!$E$4:$E$403,"7m Fehlwurf"))</f>
        <v/>
      </c>
      <c r="H47" s="37">
        <f>IF($A47="","",COUNTIFS(Spielprotokoll!$C$4:$C$403,$A47,Spielprotokoll!$E$4:$E$403,"7m Tor"))</f>
        <v/>
      </c>
      <c r="I47" s="37">
        <f>IF($A47="","",$E47+$H47)</f>
        <v/>
      </c>
      <c r="J47" s="37">
        <f>IF($A47="","",COUNTIFS(Spielprotokoll!$C$4:$C$403,$A47,Spielprotokoll!$E$4:$E$403,"Assist"))</f>
        <v/>
      </c>
      <c r="K47" s="37">
        <f>IF($A47="","",COUNTIFS(Spielprotokoll!$C$4:$C$403,$A47,Spielprotokoll!$E$4:$E$403,"Techn. Fehler"))</f>
        <v/>
      </c>
      <c r="L47" s="37">
        <f>IF($A47="","",COUNTIFS(Spielprotokoll!$C$4:$C$403,$A47,Spielprotokoll!$E$4:$E$403,"2 Minuten"))</f>
        <v/>
      </c>
      <c r="M47" s="37">
        <f>IF($A47="","",($E47+$H47)-($D47-$E47)-($G47-$H47)-$K47)</f>
        <v/>
      </c>
      <c r="N47" s="37">
        <f>IF($A47="","",COUNTIFS(Spielprotokoll!$C$4:$C$403,$A47,Spielprotokoll!$E$4:$E$403,"Parade"))</f>
        <v/>
      </c>
      <c r="O47" s="37">
        <f>IF($A47="","",COUNTIFS(Spielprotokoll!$C$4:$C$403,$A47,Spielprotokoll!$E$4:$E$403,"Gegentor"))</f>
        <v/>
      </c>
      <c r="P47" s="38">
        <f>IF($A47="","",IFERROR($N47/($N47+$O47),""))</f>
        <v/>
      </c>
    </row>
    <row r="48" ht="18" customHeight="1">
      <c r="A48" s="36">
        <f>IF(Kader!$A13="","",Kader!$A13)</f>
        <v/>
      </c>
      <c r="B48" s="29">
        <f>IF(Kader!$B13="","",Kader!$B13)</f>
        <v/>
      </c>
      <c r="C48" s="37">
        <f>IF($A48="","",SUMPRODUCT(($A$4:$A$33&lt;&gt;"")*(COUNTIFS(Spielprotokoll!$A$4:$A$403,$A$4:$A$33,Spielprotokoll!$C$4:$C$403,$A48)&gt;0)))</f>
        <v/>
      </c>
      <c r="D48" s="37">
        <f>IF($A48="","",COUNTIFS(Spielprotokoll!$C$4:$C$403,$A48,Spielprotokoll!$E$4:$E$403,"Tor")+COUNTIFS(Spielprotokoll!$C$4:$C$403,$A48,Spielprotokoll!$E$4:$E$403,"Fehlwurf"))</f>
        <v/>
      </c>
      <c r="E48" s="37">
        <f>IF($A48="","",COUNTIFS(Spielprotokoll!$C$4:$C$403,$A48,Spielprotokoll!$E$4:$E$403,"Tor"))</f>
        <v/>
      </c>
      <c r="F48" s="38">
        <f>IF($A48="","",IFERROR($E48/$D48,""))</f>
        <v/>
      </c>
      <c r="G48" s="37">
        <f>IF($A48="","",COUNTIFS(Spielprotokoll!$C$4:$C$403,$A48,Spielprotokoll!$E$4:$E$403,"7m Tor")+COUNTIFS(Spielprotokoll!$C$4:$C$403,$A48,Spielprotokoll!$E$4:$E$403,"7m Fehlwurf"))</f>
        <v/>
      </c>
      <c r="H48" s="37">
        <f>IF($A48="","",COUNTIFS(Spielprotokoll!$C$4:$C$403,$A48,Spielprotokoll!$E$4:$E$403,"7m Tor"))</f>
        <v/>
      </c>
      <c r="I48" s="37">
        <f>IF($A48="","",$E48+$H48)</f>
        <v/>
      </c>
      <c r="J48" s="37">
        <f>IF($A48="","",COUNTIFS(Spielprotokoll!$C$4:$C$403,$A48,Spielprotokoll!$E$4:$E$403,"Assist"))</f>
        <v/>
      </c>
      <c r="K48" s="37">
        <f>IF($A48="","",COUNTIFS(Spielprotokoll!$C$4:$C$403,$A48,Spielprotokoll!$E$4:$E$403,"Techn. Fehler"))</f>
        <v/>
      </c>
      <c r="L48" s="37">
        <f>IF($A48="","",COUNTIFS(Spielprotokoll!$C$4:$C$403,$A48,Spielprotokoll!$E$4:$E$403,"2 Minuten"))</f>
        <v/>
      </c>
      <c r="M48" s="37">
        <f>IF($A48="","",($E48+$H48)-($D48-$E48)-($G48-$H48)-$K48)</f>
        <v/>
      </c>
      <c r="N48" s="37">
        <f>IF($A48="","",COUNTIFS(Spielprotokoll!$C$4:$C$403,$A48,Spielprotokoll!$E$4:$E$403,"Parade"))</f>
        <v/>
      </c>
      <c r="O48" s="37">
        <f>IF($A48="","",COUNTIFS(Spielprotokoll!$C$4:$C$403,$A48,Spielprotokoll!$E$4:$E$403,"Gegentor"))</f>
        <v/>
      </c>
      <c r="P48" s="38">
        <f>IF($A48="","",IFERROR($N48/($N48+$O48),""))</f>
        <v/>
      </c>
    </row>
    <row r="49" ht="18" customHeight="1">
      <c r="A49" s="36">
        <f>IF(Kader!$A14="","",Kader!$A14)</f>
        <v/>
      </c>
      <c r="B49" s="29">
        <f>IF(Kader!$B14="","",Kader!$B14)</f>
        <v/>
      </c>
      <c r="C49" s="37">
        <f>IF($A49="","",SUMPRODUCT(($A$4:$A$33&lt;&gt;"")*(COUNTIFS(Spielprotokoll!$A$4:$A$403,$A$4:$A$33,Spielprotokoll!$C$4:$C$403,$A49)&gt;0)))</f>
        <v/>
      </c>
      <c r="D49" s="37">
        <f>IF($A49="","",COUNTIFS(Spielprotokoll!$C$4:$C$403,$A49,Spielprotokoll!$E$4:$E$403,"Tor")+COUNTIFS(Spielprotokoll!$C$4:$C$403,$A49,Spielprotokoll!$E$4:$E$403,"Fehlwurf"))</f>
        <v/>
      </c>
      <c r="E49" s="37">
        <f>IF($A49="","",COUNTIFS(Spielprotokoll!$C$4:$C$403,$A49,Spielprotokoll!$E$4:$E$403,"Tor"))</f>
        <v/>
      </c>
      <c r="F49" s="38">
        <f>IF($A49="","",IFERROR($E49/$D49,""))</f>
        <v/>
      </c>
      <c r="G49" s="37">
        <f>IF($A49="","",COUNTIFS(Spielprotokoll!$C$4:$C$403,$A49,Spielprotokoll!$E$4:$E$403,"7m Tor")+COUNTIFS(Spielprotokoll!$C$4:$C$403,$A49,Spielprotokoll!$E$4:$E$403,"7m Fehlwurf"))</f>
        <v/>
      </c>
      <c r="H49" s="37">
        <f>IF($A49="","",COUNTIFS(Spielprotokoll!$C$4:$C$403,$A49,Spielprotokoll!$E$4:$E$403,"7m Tor"))</f>
        <v/>
      </c>
      <c r="I49" s="37">
        <f>IF($A49="","",$E49+$H49)</f>
        <v/>
      </c>
      <c r="J49" s="37">
        <f>IF($A49="","",COUNTIFS(Spielprotokoll!$C$4:$C$403,$A49,Spielprotokoll!$E$4:$E$403,"Assist"))</f>
        <v/>
      </c>
      <c r="K49" s="37">
        <f>IF($A49="","",COUNTIFS(Spielprotokoll!$C$4:$C$403,$A49,Spielprotokoll!$E$4:$E$403,"Techn. Fehler"))</f>
        <v/>
      </c>
      <c r="L49" s="37">
        <f>IF($A49="","",COUNTIFS(Spielprotokoll!$C$4:$C$403,$A49,Spielprotokoll!$E$4:$E$403,"2 Minuten"))</f>
        <v/>
      </c>
      <c r="M49" s="37">
        <f>IF($A49="","",($E49+$H49)-($D49-$E49)-($G49-$H49)-$K49)</f>
        <v/>
      </c>
      <c r="N49" s="37">
        <f>IF($A49="","",COUNTIFS(Spielprotokoll!$C$4:$C$403,$A49,Spielprotokoll!$E$4:$E$403,"Parade"))</f>
        <v/>
      </c>
      <c r="O49" s="37">
        <f>IF($A49="","",COUNTIFS(Spielprotokoll!$C$4:$C$403,$A49,Spielprotokoll!$E$4:$E$403,"Gegentor"))</f>
        <v/>
      </c>
      <c r="P49" s="38">
        <f>IF($A49="","",IFERROR($N49/($N49+$O49),""))</f>
        <v/>
      </c>
    </row>
    <row r="50" ht="18" customHeight="1">
      <c r="A50" s="36">
        <f>IF(Kader!$A15="","",Kader!$A15)</f>
        <v/>
      </c>
      <c r="B50" s="29">
        <f>IF(Kader!$B15="","",Kader!$B15)</f>
        <v/>
      </c>
      <c r="C50" s="37">
        <f>IF($A50="","",SUMPRODUCT(($A$4:$A$33&lt;&gt;"")*(COUNTIFS(Spielprotokoll!$A$4:$A$403,$A$4:$A$33,Spielprotokoll!$C$4:$C$403,$A50)&gt;0)))</f>
        <v/>
      </c>
      <c r="D50" s="37">
        <f>IF($A50="","",COUNTIFS(Spielprotokoll!$C$4:$C$403,$A50,Spielprotokoll!$E$4:$E$403,"Tor")+COUNTIFS(Spielprotokoll!$C$4:$C$403,$A50,Spielprotokoll!$E$4:$E$403,"Fehlwurf"))</f>
        <v/>
      </c>
      <c r="E50" s="37">
        <f>IF($A50="","",COUNTIFS(Spielprotokoll!$C$4:$C$403,$A50,Spielprotokoll!$E$4:$E$403,"Tor"))</f>
        <v/>
      </c>
      <c r="F50" s="38">
        <f>IF($A50="","",IFERROR($E50/$D50,""))</f>
        <v/>
      </c>
      <c r="G50" s="37">
        <f>IF($A50="","",COUNTIFS(Spielprotokoll!$C$4:$C$403,$A50,Spielprotokoll!$E$4:$E$403,"7m Tor")+COUNTIFS(Spielprotokoll!$C$4:$C$403,$A50,Spielprotokoll!$E$4:$E$403,"7m Fehlwurf"))</f>
        <v/>
      </c>
      <c r="H50" s="37">
        <f>IF($A50="","",COUNTIFS(Spielprotokoll!$C$4:$C$403,$A50,Spielprotokoll!$E$4:$E$403,"7m Tor"))</f>
        <v/>
      </c>
      <c r="I50" s="37">
        <f>IF($A50="","",$E50+$H50)</f>
        <v/>
      </c>
      <c r="J50" s="37">
        <f>IF($A50="","",COUNTIFS(Spielprotokoll!$C$4:$C$403,$A50,Spielprotokoll!$E$4:$E$403,"Assist"))</f>
        <v/>
      </c>
      <c r="K50" s="37">
        <f>IF($A50="","",COUNTIFS(Spielprotokoll!$C$4:$C$403,$A50,Spielprotokoll!$E$4:$E$403,"Techn. Fehler"))</f>
        <v/>
      </c>
      <c r="L50" s="37">
        <f>IF($A50="","",COUNTIFS(Spielprotokoll!$C$4:$C$403,$A50,Spielprotokoll!$E$4:$E$403,"2 Minuten"))</f>
        <v/>
      </c>
      <c r="M50" s="37">
        <f>IF($A50="","",($E50+$H50)-($D50-$E50)-($G50-$H50)-$K50)</f>
        <v/>
      </c>
      <c r="N50" s="37">
        <f>IF($A50="","",COUNTIFS(Spielprotokoll!$C$4:$C$403,$A50,Spielprotokoll!$E$4:$E$403,"Parade"))</f>
        <v/>
      </c>
      <c r="O50" s="37">
        <f>IF($A50="","",COUNTIFS(Spielprotokoll!$C$4:$C$403,$A50,Spielprotokoll!$E$4:$E$403,"Gegentor"))</f>
        <v/>
      </c>
      <c r="P50" s="38">
        <f>IF($A50="","",IFERROR($N50/($N50+$O50),""))</f>
        <v/>
      </c>
    </row>
    <row r="51" ht="18" customHeight="1">
      <c r="A51" s="36">
        <f>IF(Kader!$A16="","",Kader!$A16)</f>
        <v/>
      </c>
      <c r="B51" s="29">
        <f>IF(Kader!$B16="","",Kader!$B16)</f>
        <v/>
      </c>
      <c r="C51" s="37">
        <f>IF($A51="","",SUMPRODUCT(($A$4:$A$33&lt;&gt;"")*(COUNTIFS(Spielprotokoll!$A$4:$A$403,$A$4:$A$33,Spielprotokoll!$C$4:$C$403,$A51)&gt;0)))</f>
        <v/>
      </c>
      <c r="D51" s="37">
        <f>IF($A51="","",COUNTIFS(Spielprotokoll!$C$4:$C$403,$A51,Spielprotokoll!$E$4:$E$403,"Tor")+COUNTIFS(Spielprotokoll!$C$4:$C$403,$A51,Spielprotokoll!$E$4:$E$403,"Fehlwurf"))</f>
        <v/>
      </c>
      <c r="E51" s="37">
        <f>IF($A51="","",COUNTIFS(Spielprotokoll!$C$4:$C$403,$A51,Spielprotokoll!$E$4:$E$403,"Tor"))</f>
        <v/>
      </c>
      <c r="F51" s="38">
        <f>IF($A51="","",IFERROR($E51/$D51,""))</f>
        <v/>
      </c>
      <c r="G51" s="37">
        <f>IF($A51="","",COUNTIFS(Spielprotokoll!$C$4:$C$403,$A51,Spielprotokoll!$E$4:$E$403,"7m Tor")+COUNTIFS(Spielprotokoll!$C$4:$C$403,$A51,Spielprotokoll!$E$4:$E$403,"7m Fehlwurf"))</f>
        <v/>
      </c>
      <c r="H51" s="37">
        <f>IF($A51="","",COUNTIFS(Spielprotokoll!$C$4:$C$403,$A51,Spielprotokoll!$E$4:$E$403,"7m Tor"))</f>
        <v/>
      </c>
      <c r="I51" s="37">
        <f>IF($A51="","",$E51+$H51)</f>
        <v/>
      </c>
      <c r="J51" s="37">
        <f>IF($A51="","",COUNTIFS(Spielprotokoll!$C$4:$C$403,$A51,Spielprotokoll!$E$4:$E$403,"Assist"))</f>
        <v/>
      </c>
      <c r="K51" s="37">
        <f>IF($A51="","",COUNTIFS(Spielprotokoll!$C$4:$C$403,$A51,Spielprotokoll!$E$4:$E$403,"Techn. Fehler"))</f>
        <v/>
      </c>
      <c r="L51" s="37">
        <f>IF($A51="","",COUNTIFS(Spielprotokoll!$C$4:$C$403,$A51,Spielprotokoll!$E$4:$E$403,"2 Minuten"))</f>
        <v/>
      </c>
      <c r="M51" s="37">
        <f>IF($A51="","",($E51+$H51)-($D51-$E51)-($G51-$H51)-$K51)</f>
        <v/>
      </c>
      <c r="N51" s="37">
        <f>IF($A51="","",COUNTIFS(Spielprotokoll!$C$4:$C$403,$A51,Spielprotokoll!$E$4:$E$403,"Parade"))</f>
        <v/>
      </c>
      <c r="O51" s="37">
        <f>IF($A51="","",COUNTIFS(Spielprotokoll!$C$4:$C$403,$A51,Spielprotokoll!$E$4:$E$403,"Gegentor"))</f>
        <v/>
      </c>
      <c r="P51" s="38">
        <f>IF($A51="","",IFERROR($N51/($N51+$O51),""))</f>
        <v/>
      </c>
    </row>
    <row r="52" ht="18" customHeight="1">
      <c r="A52" s="36">
        <f>IF(Kader!$A17="","",Kader!$A17)</f>
        <v/>
      </c>
      <c r="B52" s="29">
        <f>IF(Kader!$B17="","",Kader!$B17)</f>
        <v/>
      </c>
      <c r="C52" s="37">
        <f>IF($A52="","",SUMPRODUCT(($A$4:$A$33&lt;&gt;"")*(COUNTIFS(Spielprotokoll!$A$4:$A$403,$A$4:$A$33,Spielprotokoll!$C$4:$C$403,$A52)&gt;0)))</f>
        <v/>
      </c>
      <c r="D52" s="37">
        <f>IF($A52="","",COUNTIFS(Spielprotokoll!$C$4:$C$403,$A52,Spielprotokoll!$E$4:$E$403,"Tor")+COUNTIFS(Spielprotokoll!$C$4:$C$403,$A52,Spielprotokoll!$E$4:$E$403,"Fehlwurf"))</f>
        <v/>
      </c>
      <c r="E52" s="37">
        <f>IF($A52="","",COUNTIFS(Spielprotokoll!$C$4:$C$403,$A52,Spielprotokoll!$E$4:$E$403,"Tor"))</f>
        <v/>
      </c>
      <c r="F52" s="38">
        <f>IF($A52="","",IFERROR($E52/$D52,""))</f>
        <v/>
      </c>
      <c r="G52" s="37">
        <f>IF($A52="","",COUNTIFS(Spielprotokoll!$C$4:$C$403,$A52,Spielprotokoll!$E$4:$E$403,"7m Tor")+COUNTIFS(Spielprotokoll!$C$4:$C$403,$A52,Spielprotokoll!$E$4:$E$403,"7m Fehlwurf"))</f>
        <v/>
      </c>
      <c r="H52" s="37">
        <f>IF($A52="","",COUNTIFS(Spielprotokoll!$C$4:$C$403,$A52,Spielprotokoll!$E$4:$E$403,"7m Tor"))</f>
        <v/>
      </c>
      <c r="I52" s="37">
        <f>IF($A52="","",$E52+$H52)</f>
        <v/>
      </c>
      <c r="J52" s="37">
        <f>IF($A52="","",COUNTIFS(Spielprotokoll!$C$4:$C$403,$A52,Spielprotokoll!$E$4:$E$403,"Assist"))</f>
        <v/>
      </c>
      <c r="K52" s="37">
        <f>IF($A52="","",COUNTIFS(Spielprotokoll!$C$4:$C$403,$A52,Spielprotokoll!$E$4:$E$403,"Techn. Fehler"))</f>
        <v/>
      </c>
      <c r="L52" s="37">
        <f>IF($A52="","",COUNTIFS(Spielprotokoll!$C$4:$C$403,$A52,Spielprotokoll!$E$4:$E$403,"2 Minuten"))</f>
        <v/>
      </c>
      <c r="M52" s="37">
        <f>IF($A52="","",($E52+$H52)-($D52-$E52)-($G52-$H52)-$K52)</f>
        <v/>
      </c>
      <c r="N52" s="37">
        <f>IF($A52="","",COUNTIFS(Spielprotokoll!$C$4:$C$403,$A52,Spielprotokoll!$E$4:$E$403,"Parade"))</f>
        <v/>
      </c>
      <c r="O52" s="37">
        <f>IF($A52="","",COUNTIFS(Spielprotokoll!$C$4:$C$403,$A52,Spielprotokoll!$E$4:$E$403,"Gegentor"))</f>
        <v/>
      </c>
      <c r="P52" s="38">
        <f>IF($A52="","",IFERROR($N52/($N52+$O52),""))</f>
        <v/>
      </c>
    </row>
    <row r="53" ht="18" customHeight="1">
      <c r="A53" s="36">
        <f>IF(Kader!$A18="","",Kader!$A18)</f>
        <v/>
      </c>
      <c r="B53" s="29">
        <f>IF(Kader!$B18="","",Kader!$B18)</f>
        <v/>
      </c>
      <c r="C53" s="37">
        <f>IF($A53="","",SUMPRODUCT(($A$4:$A$33&lt;&gt;"")*(COUNTIFS(Spielprotokoll!$A$4:$A$403,$A$4:$A$33,Spielprotokoll!$C$4:$C$403,$A53)&gt;0)))</f>
        <v/>
      </c>
      <c r="D53" s="37">
        <f>IF($A53="","",COUNTIFS(Spielprotokoll!$C$4:$C$403,$A53,Spielprotokoll!$E$4:$E$403,"Tor")+COUNTIFS(Spielprotokoll!$C$4:$C$403,$A53,Spielprotokoll!$E$4:$E$403,"Fehlwurf"))</f>
        <v/>
      </c>
      <c r="E53" s="37">
        <f>IF($A53="","",COUNTIFS(Spielprotokoll!$C$4:$C$403,$A53,Spielprotokoll!$E$4:$E$403,"Tor"))</f>
        <v/>
      </c>
      <c r="F53" s="38">
        <f>IF($A53="","",IFERROR($E53/$D53,""))</f>
        <v/>
      </c>
      <c r="G53" s="37">
        <f>IF($A53="","",COUNTIFS(Spielprotokoll!$C$4:$C$403,$A53,Spielprotokoll!$E$4:$E$403,"7m Tor")+COUNTIFS(Spielprotokoll!$C$4:$C$403,$A53,Spielprotokoll!$E$4:$E$403,"7m Fehlwurf"))</f>
        <v/>
      </c>
      <c r="H53" s="37">
        <f>IF($A53="","",COUNTIFS(Spielprotokoll!$C$4:$C$403,$A53,Spielprotokoll!$E$4:$E$403,"7m Tor"))</f>
        <v/>
      </c>
      <c r="I53" s="37">
        <f>IF($A53="","",$E53+$H53)</f>
        <v/>
      </c>
      <c r="J53" s="37">
        <f>IF($A53="","",COUNTIFS(Spielprotokoll!$C$4:$C$403,$A53,Spielprotokoll!$E$4:$E$403,"Assist"))</f>
        <v/>
      </c>
      <c r="K53" s="37">
        <f>IF($A53="","",COUNTIFS(Spielprotokoll!$C$4:$C$403,$A53,Spielprotokoll!$E$4:$E$403,"Techn. Fehler"))</f>
        <v/>
      </c>
      <c r="L53" s="37">
        <f>IF($A53="","",COUNTIFS(Spielprotokoll!$C$4:$C$403,$A53,Spielprotokoll!$E$4:$E$403,"2 Minuten"))</f>
        <v/>
      </c>
      <c r="M53" s="37">
        <f>IF($A53="","",($E53+$H53)-($D53-$E53)-($G53-$H53)-$K53)</f>
        <v/>
      </c>
      <c r="N53" s="37">
        <f>IF($A53="","",COUNTIFS(Spielprotokoll!$C$4:$C$403,$A53,Spielprotokoll!$E$4:$E$403,"Parade"))</f>
        <v/>
      </c>
      <c r="O53" s="37">
        <f>IF($A53="","",COUNTIFS(Spielprotokoll!$C$4:$C$403,$A53,Spielprotokoll!$E$4:$E$403,"Gegentor"))</f>
        <v/>
      </c>
      <c r="P53" s="38">
        <f>IF($A53="","",IFERROR($N53/($N53+$O53),""))</f>
        <v/>
      </c>
    </row>
    <row r="54" ht="18" customHeight="1">
      <c r="A54" s="36">
        <f>IF(Kader!$A19="","",Kader!$A19)</f>
        <v/>
      </c>
      <c r="B54" s="29">
        <f>IF(Kader!$B19="","",Kader!$B19)</f>
        <v/>
      </c>
      <c r="C54" s="37">
        <f>IF($A54="","",SUMPRODUCT(($A$4:$A$33&lt;&gt;"")*(COUNTIFS(Spielprotokoll!$A$4:$A$403,$A$4:$A$33,Spielprotokoll!$C$4:$C$403,$A54)&gt;0)))</f>
        <v/>
      </c>
      <c r="D54" s="37">
        <f>IF($A54="","",COUNTIFS(Spielprotokoll!$C$4:$C$403,$A54,Spielprotokoll!$E$4:$E$403,"Tor")+COUNTIFS(Spielprotokoll!$C$4:$C$403,$A54,Spielprotokoll!$E$4:$E$403,"Fehlwurf"))</f>
        <v/>
      </c>
      <c r="E54" s="37">
        <f>IF($A54="","",COUNTIFS(Spielprotokoll!$C$4:$C$403,$A54,Spielprotokoll!$E$4:$E$403,"Tor"))</f>
        <v/>
      </c>
      <c r="F54" s="38">
        <f>IF($A54="","",IFERROR($E54/$D54,""))</f>
        <v/>
      </c>
      <c r="G54" s="37">
        <f>IF($A54="","",COUNTIFS(Spielprotokoll!$C$4:$C$403,$A54,Spielprotokoll!$E$4:$E$403,"7m Tor")+COUNTIFS(Spielprotokoll!$C$4:$C$403,$A54,Spielprotokoll!$E$4:$E$403,"7m Fehlwurf"))</f>
        <v/>
      </c>
      <c r="H54" s="37">
        <f>IF($A54="","",COUNTIFS(Spielprotokoll!$C$4:$C$403,$A54,Spielprotokoll!$E$4:$E$403,"7m Tor"))</f>
        <v/>
      </c>
      <c r="I54" s="37">
        <f>IF($A54="","",$E54+$H54)</f>
        <v/>
      </c>
      <c r="J54" s="37">
        <f>IF($A54="","",COUNTIFS(Spielprotokoll!$C$4:$C$403,$A54,Spielprotokoll!$E$4:$E$403,"Assist"))</f>
        <v/>
      </c>
      <c r="K54" s="37">
        <f>IF($A54="","",COUNTIFS(Spielprotokoll!$C$4:$C$403,$A54,Spielprotokoll!$E$4:$E$403,"Techn. Fehler"))</f>
        <v/>
      </c>
      <c r="L54" s="37">
        <f>IF($A54="","",COUNTIFS(Spielprotokoll!$C$4:$C$403,$A54,Spielprotokoll!$E$4:$E$403,"2 Minuten"))</f>
        <v/>
      </c>
      <c r="M54" s="37">
        <f>IF($A54="","",($E54+$H54)-($D54-$E54)-($G54-$H54)-$K54)</f>
        <v/>
      </c>
      <c r="N54" s="37">
        <f>IF($A54="","",COUNTIFS(Spielprotokoll!$C$4:$C$403,$A54,Spielprotokoll!$E$4:$E$403,"Parade"))</f>
        <v/>
      </c>
      <c r="O54" s="37">
        <f>IF($A54="","",COUNTIFS(Spielprotokoll!$C$4:$C$403,$A54,Spielprotokoll!$E$4:$E$403,"Gegentor"))</f>
        <v/>
      </c>
      <c r="P54" s="38">
        <f>IF($A54="","",IFERROR($N54/($N54+$O54),""))</f>
        <v/>
      </c>
    </row>
    <row r="55" ht="18" customHeight="1">
      <c r="A55" s="36">
        <f>IF(Kader!$A20="","",Kader!$A20)</f>
        <v/>
      </c>
      <c r="B55" s="29">
        <f>IF(Kader!$B20="","",Kader!$B20)</f>
        <v/>
      </c>
      <c r="C55" s="37">
        <f>IF($A55="","",SUMPRODUCT(($A$4:$A$33&lt;&gt;"")*(COUNTIFS(Spielprotokoll!$A$4:$A$403,$A$4:$A$33,Spielprotokoll!$C$4:$C$403,$A55)&gt;0)))</f>
        <v/>
      </c>
      <c r="D55" s="37">
        <f>IF($A55="","",COUNTIFS(Spielprotokoll!$C$4:$C$403,$A55,Spielprotokoll!$E$4:$E$403,"Tor")+COUNTIFS(Spielprotokoll!$C$4:$C$403,$A55,Spielprotokoll!$E$4:$E$403,"Fehlwurf"))</f>
        <v/>
      </c>
      <c r="E55" s="37">
        <f>IF($A55="","",COUNTIFS(Spielprotokoll!$C$4:$C$403,$A55,Spielprotokoll!$E$4:$E$403,"Tor"))</f>
        <v/>
      </c>
      <c r="F55" s="38">
        <f>IF($A55="","",IFERROR($E55/$D55,""))</f>
        <v/>
      </c>
      <c r="G55" s="37">
        <f>IF($A55="","",COUNTIFS(Spielprotokoll!$C$4:$C$403,$A55,Spielprotokoll!$E$4:$E$403,"7m Tor")+COUNTIFS(Spielprotokoll!$C$4:$C$403,$A55,Spielprotokoll!$E$4:$E$403,"7m Fehlwurf"))</f>
        <v/>
      </c>
      <c r="H55" s="37">
        <f>IF($A55="","",COUNTIFS(Spielprotokoll!$C$4:$C$403,$A55,Spielprotokoll!$E$4:$E$403,"7m Tor"))</f>
        <v/>
      </c>
      <c r="I55" s="37">
        <f>IF($A55="","",$E55+$H55)</f>
        <v/>
      </c>
      <c r="J55" s="37">
        <f>IF($A55="","",COUNTIFS(Spielprotokoll!$C$4:$C$403,$A55,Spielprotokoll!$E$4:$E$403,"Assist"))</f>
        <v/>
      </c>
      <c r="K55" s="37">
        <f>IF($A55="","",COUNTIFS(Spielprotokoll!$C$4:$C$403,$A55,Spielprotokoll!$E$4:$E$403,"Techn. Fehler"))</f>
        <v/>
      </c>
      <c r="L55" s="37">
        <f>IF($A55="","",COUNTIFS(Spielprotokoll!$C$4:$C$403,$A55,Spielprotokoll!$E$4:$E$403,"2 Minuten"))</f>
        <v/>
      </c>
      <c r="M55" s="37">
        <f>IF($A55="","",($E55+$H55)-($D55-$E55)-($G55-$H55)-$K55)</f>
        <v/>
      </c>
      <c r="N55" s="37">
        <f>IF($A55="","",COUNTIFS(Spielprotokoll!$C$4:$C$403,$A55,Spielprotokoll!$E$4:$E$403,"Parade"))</f>
        <v/>
      </c>
      <c r="O55" s="37">
        <f>IF($A55="","",COUNTIFS(Spielprotokoll!$C$4:$C$403,$A55,Spielprotokoll!$E$4:$E$403,"Gegentor"))</f>
        <v/>
      </c>
      <c r="P55" s="38">
        <f>IF($A55="","",IFERROR($N55/($N55+$O55),""))</f>
        <v/>
      </c>
    </row>
    <row r="56" ht="18" customHeight="1">
      <c r="A56" s="36">
        <f>IF(Kader!$A21="","",Kader!$A21)</f>
        <v/>
      </c>
      <c r="B56" s="29">
        <f>IF(Kader!$B21="","",Kader!$B21)</f>
        <v/>
      </c>
      <c r="C56" s="37">
        <f>IF($A56="","",SUMPRODUCT(($A$4:$A$33&lt;&gt;"")*(COUNTIFS(Spielprotokoll!$A$4:$A$403,$A$4:$A$33,Spielprotokoll!$C$4:$C$403,$A56)&gt;0)))</f>
        <v/>
      </c>
      <c r="D56" s="37">
        <f>IF($A56="","",COUNTIFS(Spielprotokoll!$C$4:$C$403,$A56,Spielprotokoll!$E$4:$E$403,"Tor")+COUNTIFS(Spielprotokoll!$C$4:$C$403,$A56,Spielprotokoll!$E$4:$E$403,"Fehlwurf"))</f>
        <v/>
      </c>
      <c r="E56" s="37">
        <f>IF($A56="","",COUNTIFS(Spielprotokoll!$C$4:$C$403,$A56,Spielprotokoll!$E$4:$E$403,"Tor"))</f>
        <v/>
      </c>
      <c r="F56" s="38">
        <f>IF($A56="","",IFERROR($E56/$D56,""))</f>
        <v/>
      </c>
      <c r="G56" s="37">
        <f>IF($A56="","",COUNTIFS(Spielprotokoll!$C$4:$C$403,$A56,Spielprotokoll!$E$4:$E$403,"7m Tor")+COUNTIFS(Spielprotokoll!$C$4:$C$403,$A56,Spielprotokoll!$E$4:$E$403,"7m Fehlwurf"))</f>
        <v/>
      </c>
      <c r="H56" s="37">
        <f>IF($A56="","",COUNTIFS(Spielprotokoll!$C$4:$C$403,$A56,Spielprotokoll!$E$4:$E$403,"7m Tor"))</f>
        <v/>
      </c>
      <c r="I56" s="37">
        <f>IF($A56="","",$E56+$H56)</f>
        <v/>
      </c>
      <c r="J56" s="37">
        <f>IF($A56="","",COUNTIFS(Spielprotokoll!$C$4:$C$403,$A56,Spielprotokoll!$E$4:$E$403,"Assist"))</f>
        <v/>
      </c>
      <c r="K56" s="37">
        <f>IF($A56="","",COUNTIFS(Spielprotokoll!$C$4:$C$403,$A56,Spielprotokoll!$E$4:$E$403,"Techn. Fehler"))</f>
        <v/>
      </c>
      <c r="L56" s="37">
        <f>IF($A56="","",COUNTIFS(Spielprotokoll!$C$4:$C$403,$A56,Spielprotokoll!$E$4:$E$403,"2 Minuten"))</f>
        <v/>
      </c>
      <c r="M56" s="37">
        <f>IF($A56="","",($E56+$H56)-($D56-$E56)-($G56-$H56)-$K56)</f>
        <v/>
      </c>
      <c r="N56" s="37">
        <f>IF($A56="","",COUNTIFS(Spielprotokoll!$C$4:$C$403,$A56,Spielprotokoll!$E$4:$E$403,"Parade"))</f>
        <v/>
      </c>
      <c r="O56" s="37">
        <f>IF($A56="","",COUNTIFS(Spielprotokoll!$C$4:$C$403,$A56,Spielprotokoll!$E$4:$E$403,"Gegentor"))</f>
        <v/>
      </c>
      <c r="P56" s="38">
        <f>IF($A56="","",IFERROR($N56/($N56+$O56),""))</f>
        <v/>
      </c>
    </row>
    <row r="57" ht="18" customHeight="1">
      <c r="A57" s="36">
        <f>IF(Kader!$A22="","",Kader!$A22)</f>
        <v/>
      </c>
      <c r="B57" s="29">
        <f>IF(Kader!$B22="","",Kader!$B22)</f>
        <v/>
      </c>
      <c r="C57" s="37">
        <f>IF($A57="","",SUMPRODUCT(($A$4:$A$33&lt;&gt;"")*(COUNTIFS(Spielprotokoll!$A$4:$A$403,$A$4:$A$33,Spielprotokoll!$C$4:$C$403,$A57)&gt;0)))</f>
        <v/>
      </c>
      <c r="D57" s="37">
        <f>IF($A57="","",COUNTIFS(Spielprotokoll!$C$4:$C$403,$A57,Spielprotokoll!$E$4:$E$403,"Tor")+COUNTIFS(Spielprotokoll!$C$4:$C$403,$A57,Spielprotokoll!$E$4:$E$403,"Fehlwurf"))</f>
        <v/>
      </c>
      <c r="E57" s="37">
        <f>IF($A57="","",COUNTIFS(Spielprotokoll!$C$4:$C$403,$A57,Spielprotokoll!$E$4:$E$403,"Tor"))</f>
        <v/>
      </c>
      <c r="F57" s="38">
        <f>IF($A57="","",IFERROR($E57/$D57,""))</f>
        <v/>
      </c>
      <c r="G57" s="37">
        <f>IF($A57="","",COUNTIFS(Spielprotokoll!$C$4:$C$403,$A57,Spielprotokoll!$E$4:$E$403,"7m Tor")+COUNTIFS(Spielprotokoll!$C$4:$C$403,$A57,Spielprotokoll!$E$4:$E$403,"7m Fehlwurf"))</f>
        <v/>
      </c>
      <c r="H57" s="37">
        <f>IF($A57="","",COUNTIFS(Spielprotokoll!$C$4:$C$403,$A57,Spielprotokoll!$E$4:$E$403,"7m Tor"))</f>
        <v/>
      </c>
      <c r="I57" s="37">
        <f>IF($A57="","",$E57+$H57)</f>
        <v/>
      </c>
      <c r="J57" s="37">
        <f>IF($A57="","",COUNTIFS(Spielprotokoll!$C$4:$C$403,$A57,Spielprotokoll!$E$4:$E$403,"Assist"))</f>
        <v/>
      </c>
      <c r="K57" s="37">
        <f>IF($A57="","",COUNTIFS(Spielprotokoll!$C$4:$C$403,$A57,Spielprotokoll!$E$4:$E$403,"Techn. Fehler"))</f>
        <v/>
      </c>
      <c r="L57" s="37">
        <f>IF($A57="","",COUNTIFS(Spielprotokoll!$C$4:$C$403,$A57,Spielprotokoll!$E$4:$E$403,"2 Minuten"))</f>
        <v/>
      </c>
      <c r="M57" s="37">
        <f>IF($A57="","",($E57+$H57)-($D57-$E57)-($G57-$H57)-$K57)</f>
        <v/>
      </c>
      <c r="N57" s="37">
        <f>IF($A57="","",COUNTIFS(Spielprotokoll!$C$4:$C$403,$A57,Spielprotokoll!$E$4:$E$403,"Parade"))</f>
        <v/>
      </c>
      <c r="O57" s="37">
        <f>IF($A57="","",COUNTIFS(Spielprotokoll!$C$4:$C$403,$A57,Spielprotokoll!$E$4:$E$403,"Gegentor"))</f>
        <v/>
      </c>
      <c r="P57" s="38">
        <f>IF($A57="","",IFERROR($N57/($N57+$O57),""))</f>
        <v/>
      </c>
    </row>
    <row r="58" ht="18" customHeight="1">
      <c r="A58" s="36">
        <f>IF(Kader!$A23="","",Kader!$A23)</f>
        <v/>
      </c>
      <c r="B58" s="29">
        <f>IF(Kader!$B23="","",Kader!$B23)</f>
        <v/>
      </c>
      <c r="C58" s="37">
        <f>IF($A58="","",SUMPRODUCT(($A$4:$A$33&lt;&gt;"")*(COUNTIFS(Spielprotokoll!$A$4:$A$403,$A$4:$A$33,Spielprotokoll!$C$4:$C$403,$A58)&gt;0)))</f>
        <v/>
      </c>
      <c r="D58" s="37">
        <f>IF($A58="","",COUNTIFS(Spielprotokoll!$C$4:$C$403,$A58,Spielprotokoll!$E$4:$E$403,"Tor")+COUNTIFS(Spielprotokoll!$C$4:$C$403,$A58,Spielprotokoll!$E$4:$E$403,"Fehlwurf"))</f>
        <v/>
      </c>
      <c r="E58" s="37">
        <f>IF($A58="","",COUNTIFS(Spielprotokoll!$C$4:$C$403,$A58,Spielprotokoll!$E$4:$E$403,"Tor"))</f>
        <v/>
      </c>
      <c r="F58" s="38">
        <f>IF($A58="","",IFERROR($E58/$D58,""))</f>
        <v/>
      </c>
      <c r="G58" s="37">
        <f>IF($A58="","",COUNTIFS(Spielprotokoll!$C$4:$C$403,$A58,Spielprotokoll!$E$4:$E$403,"7m Tor")+COUNTIFS(Spielprotokoll!$C$4:$C$403,$A58,Spielprotokoll!$E$4:$E$403,"7m Fehlwurf"))</f>
        <v/>
      </c>
      <c r="H58" s="37">
        <f>IF($A58="","",COUNTIFS(Spielprotokoll!$C$4:$C$403,$A58,Spielprotokoll!$E$4:$E$403,"7m Tor"))</f>
        <v/>
      </c>
      <c r="I58" s="37">
        <f>IF($A58="","",$E58+$H58)</f>
        <v/>
      </c>
      <c r="J58" s="37">
        <f>IF($A58="","",COUNTIFS(Spielprotokoll!$C$4:$C$403,$A58,Spielprotokoll!$E$4:$E$403,"Assist"))</f>
        <v/>
      </c>
      <c r="K58" s="37">
        <f>IF($A58="","",COUNTIFS(Spielprotokoll!$C$4:$C$403,$A58,Spielprotokoll!$E$4:$E$403,"Techn. Fehler"))</f>
        <v/>
      </c>
      <c r="L58" s="37">
        <f>IF($A58="","",COUNTIFS(Spielprotokoll!$C$4:$C$403,$A58,Spielprotokoll!$E$4:$E$403,"2 Minuten"))</f>
        <v/>
      </c>
      <c r="M58" s="37">
        <f>IF($A58="","",($E58+$H58)-($D58-$E58)-($G58-$H58)-$K58)</f>
        <v/>
      </c>
      <c r="N58" s="37">
        <f>IF($A58="","",COUNTIFS(Spielprotokoll!$C$4:$C$403,$A58,Spielprotokoll!$E$4:$E$403,"Parade"))</f>
        <v/>
      </c>
      <c r="O58" s="37">
        <f>IF($A58="","",COUNTIFS(Spielprotokoll!$C$4:$C$403,$A58,Spielprotokoll!$E$4:$E$403,"Gegentor"))</f>
        <v/>
      </c>
      <c r="P58" s="38">
        <f>IF($A58="","",IFERROR($N58/($N58+$O58),""))</f>
        <v/>
      </c>
    </row>
    <row r="59">
      <c r="A59" s="39" t="n"/>
      <c r="B59" s="40" t="inlineStr">
        <is>
          <t>Mannschaft gesamt</t>
        </is>
      </c>
      <c r="C59" s="41" t="n"/>
      <c r="D59" s="41">
        <f>SUM(D39:D58)</f>
        <v/>
      </c>
      <c r="E59" s="41">
        <f>SUM(E39:E58)</f>
        <v/>
      </c>
      <c r="F59" s="42">
        <f>IFERROR($E59/$D59,"")</f>
        <v/>
      </c>
      <c r="G59" s="41">
        <f>SUM(G39:G58)</f>
        <v/>
      </c>
      <c r="H59" s="41">
        <f>SUM(H39:H58)</f>
        <v/>
      </c>
      <c r="I59" s="41">
        <f>SUM(I39:I58)</f>
        <v/>
      </c>
      <c r="J59" s="41">
        <f>SUM(J39:J58)</f>
        <v/>
      </c>
      <c r="K59" s="41">
        <f>SUM(K39:K58)</f>
        <v/>
      </c>
      <c r="L59" s="41">
        <f>SUM(L39:L58)</f>
        <v/>
      </c>
      <c r="M59" s="41">
        <f>SUM(M39:M58)</f>
        <v/>
      </c>
      <c r="N59" s="41">
        <f>SUM(N39:N58)</f>
        <v/>
      </c>
      <c r="O59" s="41">
        <f>SUM(O39:O58)</f>
        <v/>
      </c>
      <c r="P59" s="42">
        <f>IFERROR($N59/($N59+$O59),"")</f>
        <v/>
      </c>
    </row>
    <row r="61">
      <c r="A61" s="28" t="inlineStr">
        <is>
          <t>„Spiele“ zählt alle Partien, in denen für die Nummer mindestens eine Aktion erfasst wurde. ± = Tore (inkl. 7 m) − Fehlwürfe (inkl. 7 m) − technische Fehler.</t>
        </is>
      </c>
    </row>
  </sheetData>
  <mergeCells count="6">
    <mergeCell ref="A2:E2"/>
    <mergeCell ref="A37:C37"/>
    <mergeCell ref="D37:F37"/>
    <mergeCell ref="G37:I37"/>
    <mergeCell ref="N37:P37"/>
    <mergeCell ref="J37:M37"/>
  </mergeCells>
  <conditionalFormatting sqref="F39:F58">
    <cfRule type="colorScale" priority="1">
      <colorScale>
        <cfvo type="num" val="0.2"/>
        <cfvo type="num" val="0.45"/>
        <cfvo type="num" val="0.75"/>
        <color rgb="00F8B4B4"/>
        <color rgb="00FDE68A"/>
        <color rgb="00A7D8A0"/>
      </colorScale>
    </cfRule>
  </conditionalFormatting>
  <conditionalFormatting sqref="P39:P58">
    <cfRule type="colorScale" priority="2">
      <colorScale>
        <cfvo type="num" val="0.2"/>
        <cfvo type="num" val="0.45"/>
        <cfvo type="num" val="0.75"/>
        <color rgb="00F8B4B4"/>
        <color rgb="00FDE68A"/>
        <color rgb="00A7D8A0"/>
      </colorScale>
    </cfRule>
  </conditionalFormatting>
  <conditionalFormatting sqref="I39:I58">
    <cfRule type="dataBar" priority="3">
      <dataBar showValue="1">
        <cfvo type="num" val="0"/>
        <cfvo type="max"/>
        <color rgb="00F97316"/>
      </dataBar>
    </cfRule>
  </conditionalFormatting>
  <pageMargins left="0.4" right="0.4" top="0.5" bottom="0.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2026-09-15T10:37:29Z</dcterms:created>
  <dcterms:modified xsi:type="dcterms:W3CDTF">2026-09-15T10:37:29Z</dcterms:modified>
</cp:coreProperties>
</file>